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2746AE21-D0AF-4ABA-BCE5-7B7A4D8A1AF4}" xr6:coauthVersionLast="47" xr6:coauthVersionMax="47" xr10:uidLastSave="{00000000-0000-0000-0000-000000000000}"/>
  <bookViews>
    <workbookView xWindow="28680" yWindow="-120" windowWidth="29040" windowHeight="15720" tabRatio="846" xr2:uid="{00000000-000D-0000-FFFF-FFFF00000000}"/>
  </bookViews>
  <sheets>
    <sheet name="人件費総括表・前期・後期合計（別紙2-1）" sheetId="66" r:id="rId1"/>
    <sheet name="人件費総括表・後期のみ（別紙2-2）" sheetId="67" r:id="rId2"/>
    <sheet name="【記入例・入力方法】人件費シート1 （別紙2-3）" sheetId="30" r:id="rId3"/>
    <sheet name="従事者Ａ" sheetId="12" r:id="rId4"/>
    <sheet name="【記入例】人件費個別明細表○月 （別紙2-4）" sheetId="65" r:id="rId5"/>
    <sheet name="人件費個別明細表 令和８年９月" sheetId="41" r:id="rId6"/>
    <sheet name="10月" sheetId="71" r:id="rId7"/>
    <sheet name="11月" sheetId="72" r:id="rId8"/>
    <sheet name="12月" sheetId="85" r:id="rId9"/>
    <sheet name="令和９年１月" sheetId="74" r:id="rId10"/>
    <sheet name="２月" sheetId="75" r:id="rId11"/>
    <sheet name="３月" sheetId="76" r:id="rId12"/>
    <sheet name="４月" sheetId="77" r:id="rId13"/>
    <sheet name="５月" sheetId="78" r:id="rId14"/>
    <sheet name="６月" sheetId="79" r:id="rId15"/>
    <sheet name="７月" sheetId="80" r:id="rId16"/>
    <sheet name="８月" sheetId="86" r:id="rId17"/>
    <sheet name="９月" sheetId="82" r:id="rId18"/>
    <sheet name="10月 " sheetId="83" r:id="rId19"/>
  </sheets>
  <definedNames>
    <definedName name="_xlnm.Print_Area" localSheetId="4">'【記入例】人件費個別明細表○月 （別紙2-4）'!$A$1:$O$36</definedName>
    <definedName name="_xlnm.Print_Area" localSheetId="2">'【記入例・入力方法】人件費シート1 （別紙2-3）'!$A$1:$AA$38</definedName>
    <definedName name="_xlnm.Print_Area" localSheetId="6">'10月'!$A$1:$M$35</definedName>
    <definedName name="_xlnm.Print_Area" localSheetId="7">'11月'!$A$1:$M$35</definedName>
    <definedName name="_xlnm.Print_Area" localSheetId="8">'12月'!$A$1:$M$35</definedName>
    <definedName name="_xlnm.Print_Area" localSheetId="10">'２月'!$A$1:$M$35</definedName>
    <definedName name="_xlnm.Print_Area" localSheetId="11">'３月'!$A$1:$M$35</definedName>
    <definedName name="_xlnm.Print_Area" localSheetId="12">'４月'!$A$1:$O$35</definedName>
    <definedName name="_xlnm.Print_Area" localSheetId="13">'５月'!$A$1:$O$35</definedName>
    <definedName name="_xlnm.Print_Area" localSheetId="14">'６月'!$A$1:$M$35</definedName>
    <definedName name="_xlnm.Print_Area" localSheetId="15">'７月'!$A$1:$O$35</definedName>
    <definedName name="_xlnm.Print_Area" localSheetId="16">'８月'!$A$1:$O$35</definedName>
    <definedName name="_xlnm.Print_Area" localSheetId="3">従事者Ａ!$A$1:$L$38</definedName>
    <definedName name="_xlnm.Print_Area" localSheetId="5">'人件費個別明細表 令和８年９月'!$A$1:$M$35</definedName>
    <definedName name="_xlnm.Print_Area" localSheetId="9">令和９年１月!$A$1:$O$35</definedName>
    <definedName name="_xlnm.Print_Titles" localSheetId="2">'【記入例・入力方法】人件費シート1 （別紙2-3）'!$4:$7</definedName>
    <definedName name="_xlnm.Print_Titles" localSheetId="3">従事者Ａ!$4:$7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0" i="41" l="1"/>
  <c r="E9" i="41"/>
  <c r="J34" i="12"/>
  <c r="I34" i="30"/>
  <c r="J16" i="12"/>
  <c r="I8" i="30" l="1"/>
  <c r="G10" i="66" l="1"/>
  <c r="J38" i="12"/>
  <c r="N31" i="86"/>
  <c r="O31" i="86" s="1"/>
  <c r="N30" i="86"/>
  <c r="O30" i="86" s="1"/>
  <c r="N29" i="86"/>
  <c r="O29" i="86" s="1"/>
  <c r="N28" i="86"/>
  <c r="O28" i="86" s="1"/>
  <c r="N27" i="86"/>
  <c r="O27" i="86" s="1"/>
  <c r="E27" i="86" s="1"/>
  <c r="N26" i="86"/>
  <c r="O26" i="86" s="1"/>
  <c r="G26" i="86" s="1"/>
  <c r="N25" i="86"/>
  <c r="O25" i="86" s="1"/>
  <c r="N24" i="86"/>
  <c r="O24" i="86" s="1"/>
  <c r="N23" i="86"/>
  <c r="O23" i="86" s="1"/>
  <c r="N22" i="86"/>
  <c r="O22" i="86" s="1"/>
  <c r="N21" i="86"/>
  <c r="O21" i="86" s="1"/>
  <c r="N20" i="86"/>
  <c r="O20" i="86" s="1"/>
  <c r="N19" i="86"/>
  <c r="O19" i="86" s="1"/>
  <c r="G19" i="86" s="1"/>
  <c r="N18" i="86"/>
  <c r="O18" i="86" s="1"/>
  <c r="E18" i="86" s="1"/>
  <c r="N17" i="86"/>
  <c r="O17" i="86" s="1"/>
  <c r="N16" i="86"/>
  <c r="O16" i="86" s="1"/>
  <c r="N15" i="86"/>
  <c r="O15" i="86" s="1"/>
  <c r="N14" i="86"/>
  <c r="O14" i="86" s="1"/>
  <c r="N13" i="86"/>
  <c r="O13" i="86" s="1"/>
  <c r="N12" i="86"/>
  <c r="O12" i="86" s="1"/>
  <c r="N11" i="86"/>
  <c r="O11" i="86" s="1"/>
  <c r="G11" i="86" s="1"/>
  <c r="N10" i="86"/>
  <c r="O10" i="86" s="1"/>
  <c r="N9" i="86"/>
  <c r="O9" i="86" s="1"/>
  <c r="E9" i="86" s="1"/>
  <c r="B3" i="86"/>
  <c r="K35" i="12"/>
  <c r="L35" i="12" s="1"/>
  <c r="K33" i="12"/>
  <c r="L33" i="12" s="1"/>
  <c r="E10" i="86" l="1"/>
  <c r="G10" i="86"/>
  <c r="G9" i="86"/>
  <c r="G17" i="86"/>
  <c r="E17" i="86"/>
  <c r="G24" i="86"/>
  <c r="E24" i="86"/>
  <c r="G30" i="86"/>
  <c r="E30" i="86"/>
  <c r="G25" i="86"/>
  <c r="E25" i="86"/>
  <c r="G31" i="86"/>
  <c r="E31" i="86"/>
  <c r="G12" i="86"/>
  <c r="E12" i="86"/>
  <c r="G23" i="86"/>
  <c r="E23" i="86"/>
  <c r="G13" i="86"/>
  <c r="E13" i="86"/>
  <c r="E14" i="86"/>
  <c r="G14" i="86"/>
  <c r="E15" i="86"/>
  <c r="G15" i="86"/>
  <c r="G21" i="86"/>
  <c r="E21" i="86"/>
  <c r="G29" i="86"/>
  <c r="E29" i="86"/>
  <c r="G20" i="86"/>
  <c r="E20" i="86"/>
  <c r="G16" i="86"/>
  <c r="E16" i="86"/>
  <c r="G22" i="86"/>
  <c r="E22" i="86"/>
  <c r="E28" i="86"/>
  <c r="G28" i="86"/>
  <c r="G18" i="86"/>
  <c r="E19" i="86"/>
  <c r="G27" i="86"/>
  <c r="E11" i="86"/>
  <c r="E26" i="86"/>
  <c r="E32" i="86" l="1"/>
  <c r="J30" i="12" s="1"/>
  <c r="E35" i="86" l="1"/>
  <c r="N9" i="71" l="1"/>
  <c r="D6" i="12" l="1"/>
  <c r="B4" i="86" s="1"/>
  <c r="B35" i="86" s="1"/>
  <c r="I13" i="66"/>
  <c r="I13" i="67"/>
  <c r="G11" i="67"/>
  <c r="G12" i="67"/>
  <c r="N31" i="85" l="1"/>
  <c r="O31" i="85" s="1"/>
  <c r="O30" i="85"/>
  <c r="G30" i="85" s="1"/>
  <c r="N30" i="85"/>
  <c r="N29" i="85"/>
  <c r="O29" i="85" s="1"/>
  <c r="N28" i="85"/>
  <c r="O28" i="85" s="1"/>
  <c r="E28" i="85" s="1"/>
  <c r="N27" i="85"/>
  <c r="O27" i="85" s="1"/>
  <c r="N26" i="85"/>
  <c r="O26" i="85" s="1"/>
  <c r="N25" i="85"/>
  <c r="O25" i="85" s="1"/>
  <c r="N24" i="85"/>
  <c r="O24" i="85" s="1"/>
  <c r="N23" i="85"/>
  <c r="O23" i="85" s="1"/>
  <c r="O22" i="85"/>
  <c r="G22" i="85" s="1"/>
  <c r="N22" i="85"/>
  <c r="N21" i="85"/>
  <c r="O21" i="85" s="1"/>
  <c r="N20" i="85"/>
  <c r="O20" i="85" s="1"/>
  <c r="G20" i="85" s="1"/>
  <c r="N19" i="85"/>
  <c r="O19" i="85" s="1"/>
  <c r="N18" i="85"/>
  <c r="O18" i="85" s="1"/>
  <c r="N17" i="85"/>
  <c r="O17" i="85" s="1"/>
  <c r="N16" i="85"/>
  <c r="O16" i="85" s="1"/>
  <c r="N15" i="85"/>
  <c r="O15" i="85" s="1"/>
  <c r="N14" i="85"/>
  <c r="O14" i="85" s="1"/>
  <c r="G14" i="85" s="1"/>
  <c r="N13" i="85"/>
  <c r="O13" i="85" s="1"/>
  <c r="N12" i="85"/>
  <c r="O12" i="85" s="1"/>
  <c r="N11" i="85"/>
  <c r="O11" i="85" s="1"/>
  <c r="N10" i="85"/>
  <c r="O10" i="85" s="1"/>
  <c r="N9" i="85"/>
  <c r="O9" i="85" s="1"/>
  <c r="B3" i="85"/>
  <c r="B13" i="67"/>
  <c r="G6" i="66"/>
  <c r="G7" i="66"/>
  <c r="N31" i="83"/>
  <c r="O31" i="83" s="1"/>
  <c r="N30" i="83"/>
  <c r="O30" i="83" s="1"/>
  <c r="N29" i="83"/>
  <c r="O29" i="83" s="1"/>
  <c r="N28" i="83"/>
  <c r="O28" i="83" s="1"/>
  <c r="N27" i="83"/>
  <c r="O27" i="83" s="1"/>
  <c r="O26" i="83"/>
  <c r="G26" i="83" s="1"/>
  <c r="N26" i="83"/>
  <c r="N25" i="83"/>
  <c r="O25" i="83" s="1"/>
  <c r="N24" i="83"/>
  <c r="O24" i="83" s="1"/>
  <c r="G24" i="83" s="1"/>
  <c r="N23" i="83"/>
  <c r="O23" i="83" s="1"/>
  <c r="N22" i="83"/>
  <c r="O22" i="83" s="1"/>
  <c r="N21" i="83"/>
  <c r="O21" i="83" s="1"/>
  <c r="N20" i="83"/>
  <c r="O20" i="83" s="1"/>
  <c r="N19" i="83"/>
  <c r="O19" i="83" s="1"/>
  <c r="N18" i="83"/>
  <c r="O18" i="83" s="1"/>
  <c r="G18" i="83" s="1"/>
  <c r="N17" i="83"/>
  <c r="O17" i="83" s="1"/>
  <c r="N16" i="83"/>
  <c r="O16" i="83" s="1"/>
  <c r="N15" i="83"/>
  <c r="O15" i="83" s="1"/>
  <c r="N14" i="83"/>
  <c r="O14" i="83" s="1"/>
  <c r="E14" i="83" s="1"/>
  <c r="N13" i="83"/>
  <c r="O13" i="83" s="1"/>
  <c r="N12" i="83"/>
  <c r="O12" i="83" s="1"/>
  <c r="N11" i="83"/>
  <c r="O11" i="83" s="1"/>
  <c r="N10" i="83"/>
  <c r="O10" i="83" s="1"/>
  <c r="G10" i="83" s="1"/>
  <c r="N9" i="83"/>
  <c r="O9" i="83" s="1"/>
  <c r="B3" i="83"/>
  <c r="E10" i="85" l="1"/>
  <c r="G10" i="85"/>
  <c r="G26" i="85"/>
  <c r="E26" i="85"/>
  <c r="G18" i="85"/>
  <c r="E18" i="85"/>
  <c r="G12" i="85"/>
  <c r="E12" i="85"/>
  <c r="G17" i="85"/>
  <c r="E17" i="85"/>
  <c r="G19" i="85"/>
  <c r="E19" i="85"/>
  <c r="G25" i="85"/>
  <c r="E25" i="85"/>
  <c r="E15" i="85"/>
  <c r="G15" i="85"/>
  <c r="E31" i="85"/>
  <c r="G31" i="85"/>
  <c r="G11" i="85"/>
  <c r="E11" i="85"/>
  <c r="G16" i="85"/>
  <c r="E16" i="85"/>
  <c r="E21" i="85"/>
  <c r="G21" i="85"/>
  <c r="G27" i="85"/>
  <c r="E27" i="85"/>
  <c r="G9" i="85"/>
  <c r="E9" i="85"/>
  <c r="G23" i="85"/>
  <c r="E23" i="85"/>
  <c r="E13" i="85"/>
  <c r="G13" i="85"/>
  <c r="G24" i="85"/>
  <c r="E24" i="85"/>
  <c r="G29" i="85"/>
  <c r="E29" i="85"/>
  <c r="E20" i="85"/>
  <c r="G28" i="85"/>
  <c r="E14" i="85"/>
  <c r="E22" i="85"/>
  <c r="E30" i="85"/>
  <c r="G16" i="83"/>
  <c r="E16" i="83"/>
  <c r="G30" i="83"/>
  <c r="E30" i="83"/>
  <c r="G25" i="83"/>
  <c r="E25" i="83"/>
  <c r="G29" i="83"/>
  <c r="E29" i="83"/>
  <c r="E23" i="83"/>
  <c r="G23" i="83"/>
  <c r="G17" i="83"/>
  <c r="E17" i="83"/>
  <c r="G11" i="83"/>
  <c r="E11" i="83"/>
  <c r="G31" i="83"/>
  <c r="E31" i="83"/>
  <c r="G12" i="83"/>
  <c r="E12" i="83"/>
  <c r="G13" i="83"/>
  <c r="E13" i="83"/>
  <c r="G19" i="83"/>
  <c r="E19" i="83"/>
  <c r="G20" i="83"/>
  <c r="E20" i="83"/>
  <c r="G21" i="83"/>
  <c r="E21" i="83"/>
  <c r="E27" i="83"/>
  <c r="G27" i="83"/>
  <c r="G9" i="83"/>
  <c r="E9" i="83"/>
  <c r="E15" i="83"/>
  <c r="G15" i="83"/>
  <c r="E22" i="83"/>
  <c r="G22" i="83"/>
  <c r="E28" i="83"/>
  <c r="G28" i="83"/>
  <c r="G14" i="83"/>
  <c r="E10" i="83"/>
  <c r="E24" i="83"/>
  <c r="E18" i="83"/>
  <c r="E26" i="83"/>
  <c r="E32" i="85" l="1"/>
  <c r="E32" i="83"/>
  <c r="B4" i="85"/>
  <c r="B35" i="85" s="1"/>
  <c r="E35" i="83" l="1"/>
  <c r="E35" i="85"/>
  <c r="J14" i="12"/>
  <c r="B4" i="83"/>
  <c r="B35" i="83" s="1"/>
  <c r="G6" i="67"/>
  <c r="N31" i="82" l="1"/>
  <c r="O31" i="82" s="1"/>
  <c r="G31" i="82" s="1"/>
  <c r="N30" i="82"/>
  <c r="O30" i="82" s="1"/>
  <c r="N29" i="82"/>
  <c r="O29" i="82" s="1"/>
  <c r="G29" i="82" s="1"/>
  <c r="N28" i="82"/>
  <c r="O28" i="82" s="1"/>
  <c r="N27" i="82"/>
  <c r="O27" i="82" s="1"/>
  <c r="N26" i="82"/>
  <c r="O26" i="82" s="1"/>
  <c r="N25" i="82"/>
  <c r="O25" i="82" s="1"/>
  <c r="N24" i="82"/>
  <c r="O24" i="82" s="1"/>
  <c r="N23" i="82"/>
  <c r="O23" i="82" s="1"/>
  <c r="G23" i="82" s="1"/>
  <c r="N22" i="82"/>
  <c r="O22" i="82" s="1"/>
  <c r="N21" i="82"/>
  <c r="O21" i="82" s="1"/>
  <c r="G21" i="82" s="1"/>
  <c r="N20" i="82"/>
  <c r="O20" i="82" s="1"/>
  <c r="N19" i="82"/>
  <c r="O19" i="82" s="1"/>
  <c r="N18" i="82"/>
  <c r="O18" i="82" s="1"/>
  <c r="N17" i="82"/>
  <c r="O17" i="82" s="1"/>
  <c r="N16" i="82"/>
  <c r="O16" i="82" s="1"/>
  <c r="N15" i="82"/>
  <c r="O15" i="82" s="1"/>
  <c r="G15" i="82" s="1"/>
  <c r="N14" i="82"/>
  <c r="O14" i="82" s="1"/>
  <c r="N13" i="82"/>
  <c r="O13" i="82" s="1"/>
  <c r="G13" i="82" s="1"/>
  <c r="N12" i="82"/>
  <c r="O12" i="82" s="1"/>
  <c r="N11" i="82"/>
  <c r="O11" i="82" s="1"/>
  <c r="N10" i="82"/>
  <c r="O10" i="82" s="1"/>
  <c r="N9" i="82"/>
  <c r="O9" i="82" s="1"/>
  <c r="E9" i="82" s="1"/>
  <c r="B3" i="82"/>
  <c r="E22" i="82" l="1"/>
  <c r="G22" i="82"/>
  <c r="E14" i="82"/>
  <c r="G14" i="82"/>
  <c r="E30" i="82"/>
  <c r="G30" i="82"/>
  <c r="E12" i="82"/>
  <c r="G12" i="82"/>
  <c r="G17" i="82"/>
  <c r="E17" i="82"/>
  <c r="E28" i="82"/>
  <c r="G28" i="82"/>
  <c r="G18" i="82"/>
  <c r="E18" i="82"/>
  <c r="G19" i="82"/>
  <c r="E19" i="82"/>
  <c r="E20" i="82"/>
  <c r="G20" i="82"/>
  <c r="G24" i="82"/>
  <c r="E24" i="82"/>
  <c r="G16" i="82"/>
  <c r="E16" i="82"/>
  <c r="G9" i="82"/>
  <c r="G25" i="82"/>
  <c r="E25" i="82"/>
  <c r="G10" i="82"/>
  <c r="E10" i="82"/>
  <c r="G26" i="82"/>
  <c r="E26" i="82"/>
  <c r="E11" i="82"/>
  <c r="G11" i="82"/>
  <c r="E27" i="82"/>
  <c r="G27" i="82"/>
  <c r="E13" i="82"/>
  <c r="E21" i="82"/>
  <c r="E29" i="82"/>
  <c r="E15" i="82"/>
  <c r="E23" i="82"/>
  <c r="E31" i="82"/>
  <c r="E32" i="82" l="1"/>
  <c r="J32" i="12" s="1"/>
  <c r="N31" i="80"/>
  <c r="O31" i="80" s="1"/>
  <c r="N30" i="80"/>
  <c r="O30" i="80" s="1"/>
  <c r="N29" i="80"/>
  <c r="O29" i="80" s="1"/>
  <c r="N28" i="80"/>
  <c r="O28" i="80" s="1"/>
  <c r="N27" i="80"/>
  <c r="O27" i="80" s="1"/>
  <c r="G27" i="80" s="1"/>
  <c r="N26" i="80"/>
  <c r="O26" i="80" s="1"/>
  <c r="G26" i="80" s="1"/>
  <c r="N25" i="80"/>
  <c r="O25" i="80" s="1"/>
  <c r="N24" i="80"/>
  <c r="O24" i="80" s="1"/>
  <c r="N23" i="80"/>
  <c r="O23" i="80" s="1"/>
  <c r="N22" i="80"/>
  <c r="O22" i="80" s="1"/>
  <c r="N21" i="80"/>
  <c r="O21" i="80" s="1"/>
  <c r="N20" i="80"/>
  <c r="O20" i="80" s="1"/>
  <c r="N19" i="80"/>
  <c r="O19" i="80" s="1"/>
  <c r="G19" i="80" s="1"/>
  <c r="N18" i="80"/>
  <c r="O18" i="80" s="1"/>
  <c r="G18" i="80" s="1"/>
  <c r="N17" i="80"/>
  <c r="O17" i="80" s="1"/>
  <c r="N16" i="80"/>
  <c r="O16" i="80" s="1"/>
  <c r="N15" i="80"/>
  <c r="O15" i="80" s="1"/>
  <c r="N14" i="80"/>
  <c r="O14" i="80" s="1"/>
  <c r="N13" i="80"/>
  <c r="O13" i="80" s="1"/>
  <c r="N12" i="80"/>
  <c r="O12" i="80" s="1"/>
  <c r="N11" i="80"/>
  <c r="O11" i="80" s="1"/>
  <c r="N10" i="80"/>
  <c r="O10" i="80" s="1"/>
  <c r="G10" i="80" s="1"/>
  <c r="N9" i="80"/>
  <c r="O9" i="80" s="1"/>
  <c r="B3" i="80"/>
  <c r="N31" i="79"/>
  <c r="O31" i="79" s="1"/>
  <c r="N30" i="79"/>
  <c r="O30" i="79" s="1"/>
  <c r="N29" i="79"/>
  <c r="O29" i="79" s="1"/>
  <c r="N28" i="79"/>
  <c r="O28" i="79" s="1"/>
  <c r="N27" i="79"/>
  <c r="O27" i="79" s="1"/>
  <c r="N26" i="79"/>
  <c r="O26" i="79" s="1"/>
  <c r="G26" i="79" s="1"/>
  <c r="N25" i="79"/>
  <c r="O25" i="79" s="1"/>
  <c r="N24" i="79"/>
  <c r="O24" i="79" s="1"/>
  <c r="N23" i="79"/>
  <c r="O23" i="79" s="1"/>
  <c r="N22" i="79"/>
  <c r="O22" i="79" s="1"/>
  <c r="N21" i="79"/>
  <c r="O21" i="79" s="1"/>
  <c r="N20" i="79"/>
  <c r="O20" i="79" s="1"/>
  <c r="N19" i="79"/>
  <c r="O19" i="79" s="1"/>
  <c r="O18" i="79"/>
  <c r="G18" i="79" s="1"/>
  <c r="N18" i="79"/>
  <c r="N17" i="79"/>
  <c r="O17" i="79" s="1"/>
  <c r="O16" i="79"/>
  <c r="G16" i="79" s="1"/>
  <c r="N16" i="79"/>
  <c r="N15" i="79"/>
  <c r="O15" i="79" s="1"/>
  <c r="N14" i="79"/>
  <c r="O14" i="79" s="1"/>
  <c r="N13" i="79"/>
  <c r="O13" i="79" s="1"/>
  <c r="N12" i="79"/>
  <c r="O12" i="79" s="1"/>
  <c r="N11" i="79"/>
  <c r="O11" i="79" s="1"/>
  <c r="N10" i="79"/>
  <c r="O10" i="79" s="1"/>
  <c r="G10" i="79" s="1"/>
  <c r="N9" i="79"/>
  <c r="O9" i="79" s="1"/>
  <c r="B3" i="79"/>
  <c r="N31" i="78"/>
  <c r="O31" i="78" s="1"/>
  <c r="N30" i="78"/>
  <c r="O30" i="78" s="1"/>
  <c r="N29" i="78"/>
  <c r="O29" i="78" s="1"/>
  <c r="N28" i="78"/>
  <c r="O28" i="78" s="1"/>
  <c r="N27" i="78"/>
  <c r="O27" i="78" s="1"/>
  <c r="O26" i="78"/>
  <c r="G26" i="78" s="1"/>
  <c r="N26" i="78"/>
  <c r="N25" i="78"/>
  <c r="O25" i="78" s="1"/>
  <c r="N24" i="78"/>
  <c r="O24" i="78" s="1"/>
  <c r="G24" i="78" s="1"/>
  <c r="N23" i="78"/>
  <c r="O23" i="78" s="1"/>
  <c r="N22" i="78"/>
  <c r="O22" i="78" s="1"/>
  <c r="N21" i="78"/>
  <c r="O21" i="78" s="1"/>
  <c r="N20" i="78"/>
  <c r="O20" i="78" s="1"/>
  <c r="N19" i="78"/>
  <c r="O19" i="78" s="1"/>
  <c r="N18" i="78"/>
  <c r="O18" i="78" s="1"/>
  <c r="G18" i="78" s="1"/>
  <c r="O17" i="78"/>
  <c r="N17" i="78"/>
  <c r="G17" i="78"/>
  <c r="E17" i="78"/>
  <c r="N16" i="78"/>
  <c r="O16" i="78" s="1"/>
  <c r="G16" i="78" s="1"/>
  <c r="N15" i="78"/>
  <c r="O15" i="78" s="1"/>
  <c r="N14" i="78"/>
  <c r="O14" i="78" s="1"/>
  <c r="N13" i="78"/>
  <c r="O13" i="78" s="1"/>
  <c r="N12" i="78"/>
  <c r="O12" i="78" s="1"/>
  <c r="N11" i="78"/>
  <c r="O11" i="78" s="1"/>
  <c r="N10" i="78"/>
  <c r="O10" i="78" s="1"/>
  <c r="N9" i="78"/>
  <c r="O9" i="78" s="1"/>
  <c r="B3" i="78"/>
  <c r="N31" i="77"/>
  <c r="O31" i="77" s="1"/>
  <c r="N30" i="77"/>
  <c r="O30" i="77" s="1"/>
  <c r="N29" i="77"/>
  <c r="O29" i="77" s="1"/>
  <c r="G29" i="77" s="1"/>
  <c r="N28" i="77"/>
  <c r="O28" i="77" s="1"/>
  <c r="N27" i="77"/>
  <c r="O27" i="77" s="1"/>
  <c r="N26" i="77"/>
  <c r="O26" i="77" s="1"/>
  <c r="N25" i="77"/>
  <c r="O25" i="77" s="1"/>
  <c r="N24" i="77"/>
  <c r="O24" i="77" s="1"/>
  <c r="N23" i="77"/>
  <c r="O23" i="77" s="1"/>
  <c r="N22" i="77"/>
  <c r="O22" i="77" s="1"/>
  <c r="N21" i="77"/>
  <c r="O21" i="77" s="1"/>
  <c r="G21" i="77" s="1"/>
  <c r="N20" i="77"/>
  <c r="O20" i="77" s="1"/>
  <c r="N19" i="77"/>
  <c r="O19" i="77" s="1"/>
  <c r="N18" i="77"/>
  <c r="O18" i="77" s="1"/>
  <c r="N17" i="77"/>
  <c r="O17" i="77" s="1"/>
  <c r="N16" i="77"/>
  <c r="O16" i="77" s="1"/>
  <c r="N15" i="77"/>
  <c r="O15" i="77" s="1"/>
  <c r="N14" i="77"/>
  <c r="O14" i="77" s="1"/>
  <c r="N13" i="77"/>
  <c r="O13" i="77" s="1"/>
  <c r="G13" i="77" s="1"/>
  <c r="N12" i="77"/>
  <c r="O12" i="77" s="1"/>
  <c r="N11" i="77"/>
  <c r="O11" i="77" s="1"/>
  <c r="N10" i="77"/>
  <c r="O10" i="77" s="1"/>
  <c r="N9" i="77"/>
  <c r="O9" i="77" s="1"/>
  <c r="B3" i="77"/>
  <c r="N31" i="76"/>
  <c r="O31" i="76" s="1"/>
  <c r="N30" i="76"/>
  <c r="O30" i="76" s="1"/>
  <c r="N29" i="76"/>
  <c r="O29" i="76" s="1"/>
  <c r="G29" i="76" s="1"/>
  <c r="N28" i="76"/>
  <c r="O28" i="76" s="1"/>
  <c r="N27" i="76"/>
  <c r="O27" i="76" s="1"/>
  <c r="N26" i="76"/>
  <c r="O26" i="76" s="1"/>
  <c r="O25" i="76"/>
  <c r="G25" i="76" s="1"/>
  <c r="N25" i="76"/>
  <c r="N24" i="76"/>
  <c r="O24" i="76" s="1"/>
  <c r="N23" i="76"/>
  <c r="O23" i="76" s="1"/>
  <c r="N22" i="76"/>
  <c r="O22" i="76" s="1"/>
  <c r="N21" i="76"/>
  <c r="O21" i="76" s="1"/>
  <c r="N20" i="76"/>
  <c r="O20" i="76" s="1"/>
  <c r="N19" i="76"/>
  <c r="O19" i="76" s="1"/>
  <c r="G19" i="76" s="1"/>
  <c r="N18" i="76"/>
  <c r="O18" i="76" s="1"/>
  <c r="N17" i="76"/>
  <c r="O17" i="76" s="1"/>
  <c r="E17" i="76" s="1"/>
  <c r="N16" i="76"/>
  <c r="O16" i="76" s="1"/>
  <c r="N15" i="76"/>
  <c r="O15" i="76" s="1"/>
  <c r="N14" i="76"/>
  <c r="O14" i="76" s="1"/>
  <c r="N13" i="76"/>
  <c r="O13" i="76" s="1"/>
  <c r="N12" i="76"/>
  <c r="O12" i="76" s="1"/>
  <c r="N11" i="76"/>
  <c r="O11" i="76" s="1"/>
  <c r="N10" i="76"/>
  <c r="O10" i="76" s="1"/>
  <c r="N9" i="76"/>
  <c r="O9" i="76" s="1"/>
  <c r="B3" i="76"/>
  <c r="N31" i="75"/>
  <c r="O31" i="75" s="1"/>
  <c r="N30" i="75"/>
  <c r="O30" i="75" s="1"/>
  <c r="N29" i="75"/>
  <c r="O29" i="75" s="1"/>
  <c r="N28" i="75"/>
  <c r="O28" i="75" s="1"/>
  <c r="N27" i="75"/>
  <c r="O27" i="75" s="1"/>
  <c r="N26" i="75"/>
  <c r="O26" i="75" s="1"/>
  <c r="G26" i="75" s="1"/>
  <c r="N25" i="75"/>
  <c r="O25" i="75" s="1"/>
  <c r="N24" i="75"/>
  <c r="O24" i="75" s="1"/>
  <c r="G24" i="75" s="1"/>
  <c r="N23" i="75"/>
  <c r="O23" i="75" s="1"/>
  <c r="N22" i="75"/>
  <c r="O22" i="75" s="1"/>
  <c r="N21" i="75"/>
  <c r="O21" i="75" s="1"/>
  <c r="N20" i="75"/>
  <c r="O20" i="75" s="1"/>
  <c r="N19" i="75"/>
  <c r="O19" i="75" s="1"/>
  <c r="N18" i="75"/>
  <c r="O18" i="75" s="1"/>
  <c r="G18" i="75" s="1"/>
  <c r="N17" i="75"/>
  <c r="O17" i="75" s="1"/>
  <c r="N16" i="75"/>
  <c r="O16" i="75" s="1"/>
  <c r="G16" i="75" s="1"/>
  <c r="N15" i="75"/>
  <c r="O15" i="75" s="1"/>
  <c r="N14" i="75"/>
  <c r="O14" i="75" s="1"/>
  <c r="N13" i="75"/>
  <c r="O13" i="75" s="1"/>
  <c r="N12" i="75"/>
  <c r="O12" i="75" s="1"/>
  <c r="N11" i="75"/>
  <c r="O11" i="75" s="1"/>
  <c r="N10" i="75"/>
  <c r="O10" i="75" s="1"/>
  <c r="N9" i="75"/>
  <c r="O9" i="75" s="1"/>
  <c r="B3" i="75"/>
  <c r="N31" i="74"/>
  <c r="O31" i="74" s="1"/>
  <c r="N30" i="74"/>
  <c r="O30" i="74" s="1"/>
  <c r="N29" i="74"/>
  <c r="O29" i="74" s="1"/>
  <c r="N28" i="74"/>
  <c r="O28" i="74" s="1"/>
  <c r="N27" i="74"/>
  <c r="O27" i="74" s="1"/>
  <c r="O26" i="74"/>
  <c r="G26" i="74" s="1"/>
  <c r="N26" i="74"/>
  <c r="N25" i="74"/>
  <c r="O25" i="74" s="1"/>
  <c r="N24" i="74"/>
  <c r="O24" i="74" s="1"/>
  <c r="N23" i="74"/>
  <c r="O23" i="74" s="1"/>
  <c r="N22" i="74"/>
  <c r="O22" i="74" s="1"/>
  <c r="N21" i="74"/>
  <c r="O21" i="74" s="1"/>
  <c r="N20" i="74"/>
  <c r="O20" i="74" s="1"/>
  <c r="N19" i="74"/>
  <c r="O19" i="74" s="1"/>
  <c r="N18" i="74"/>
  <c r="O18" i="74" s="1"/>
  <c r="G18" i="74" s="1"/>
  <c r="N17" i="74"/>
  <c r="O17" i="74" s="1"/>
  <c r="N16" i="74"/>
  <c r="O16" i="74" s="1"/>
  <c r="G16" i="74" s="1"/>
  <c r="N15" i="74"/>
  <c r="O15" i="74" s="1"/>
  <c r="N14" i="74"/>
  <c r="O14" i="74" s="1"/>
  <c r="N13" i="74"/>
  <c r="O13" i="74" s="1"/>
  <c r="N12" i="74"/>
  <c r="O12" i="74" s="1"/>
  <c r="N11" i="74"/>
  <c r="O11" i="74" s="1"/>
  <c r="N10" i="74"/>
  <c r="O10" i="74" s="1"/>
  <c r="N9" i="74"/>
  <c r="O9" i="74" s="1"/>
  <c r="B3" i="74"/>
  <c r="N31" i="72"/>
  <c r="O31" i="72" s="1"/>
  <c r="N30" i="72"/>
  <c r="O30" i="72" s="1"/>
  <c r="N29" i="72"/>
  <c r="O29" i="72" s="1"/>
  <c r="N28" i="72"/>
  <c r="O28" i="72" s="1"/>
  <c r="N27" i="72"/>
  <c r="O27" i="72" s="1"/>
  <c r="N26" i="72"/>
  <c r="O26" i="72" s="1"/>
  <c r="G26" i="72" s="1"/>
  <c r="N25" i="72"/>
  <c r="O25" i="72" s="1"/>
  <c r="N24" i="72"/>
  <c r="O24" i="72" s="1"/>
  <c r="G24" i="72" s="1"/>
  <c r="N23" i="72"/>
  <c r="O23" i="72" s="1"/>
  <c r="N22" i="72"/>
  <c r="O22" i="72" s="1"/>
  <c r="N21" i="72"/>
  <c r="O21" i="72" s="1"/>
  <c r="N20" i="72"/>
  <c r="O20" i="72" s="1"/>
  <c r="N19" i="72"/>
  <c r="O19" i="72" s="1"/>
  <c r="N18" i="72"/>
  <c r="O18" i="72" s="1"/>
  <c r="N17" i="72"/>
  <c r="O17" i="72" s="1"/>
  <c r="N16" i="72"/>
  <c r="O16" i="72" s="1"/>
  <c r="G16" i="72" s="1"/>
  <c r="N15" i="72"/>
  <c r="O15" i="72" s="1"/>
  <c r="N14" i="72"/>
  <c r="O14" i="72" s="1"/>
  <c r="N13" i="72"/>
  <c r="O13" i="72" s="1"/>
  <c r="N12" i="72"/>
  <c r="O12" i="72" s="1"/>
  <c r="N11" i="72"/>
  <c r="O11" i="72" s="1"/>
  <c r="N10" i="72"/>
  <c r="O10" i="72" s="1"/>
  <c r="O9" i="72"/>
  <c r="G9" i="72" s="1"/>
  <c r="N9" i="72"/>
  <c r="B3" i="72"/>
  <c r="N31" i="71"/>
  <c r="O31" i="71" s="1"/>
  <c r="N30" i="71"/>
  <c r="O30" i="71" s="1"/>
  <c r="N29" i="71"/>
  <c r="O29" i="71" s="1"/>
  <c r="G29" i="71" s="1"/>
  <c r="N28" i="71"/>
  <c r="O28" i="71" s="1"/>
  <c r="N27" i="71"/>
  <c r="O27" i="71" s="1"/>
  <c r="N26" i="71"/>
  <c r="O26" i="71" s="1"/>
  <c r="N25" i="71"/>
  <c r="O25" i="71" s="1"/>
  <c r="N24" i="71"/>
  <c r="O24" i="71" s="1"/>
  <c r="N23" i="71"/>
  <c r="O23" i="71" s="1"/>
  <c r="N22" i="71"/>
  <c r="O22" i="71" s="1"/>
  <c r="O21" i="71"/>
  <c r="G21" i="71" s="1"/>
  <c r="N21" i="71"/>
  <c r="N20" i="71"/>
  <c r="O20" i="71" s="1"/>
  <c r="N19" i="71"/>
  <c r="O19" i="71" s="1"/>
  <c r="N18" i="71"/>
  <c r="O18" i="71" s="1"/>
  <c r="N17" i="71"/>
  <c r="O17" i="71" s="1"/>
  <c r="N16" i="71"/>
  <c r="O16" i="71" s="1"/>
  <c r="N15" i="71"/>
  <c r="O15" i="71" s="1"/>
  <c r="N14" i="71"/>
  <c r="O14" i="71" s="1"/>
  <c r="N13" i="71"/>
  <c r="O13" i="71" s="1"/>
  <c r="G13" i="71" s="1"/>
  <c r="N12" i="71"/>
  <c r="O12" i="71" s="1"/>
  <c r="N11" i="71"/>
  <c r="O11" i="71" s="1"/>
  <c r="N10" i="71"/>
  <c r="O10" i="71" s="1"/>
  <c r="O9" i="71"/>
  <c r="G9" i="71" s="1"/>
  <c r="B3" i="71"/>
  <c r="E17" i="75" l="1"/>
  <c r="G17" i="75"/>
  <c r="E28" i="77"/>
  <c r="G28" i="77"/>
  <c r="E24" i="79"/>
  <c r="G24" i="79"/>
  <c r="E25" i="80"/>
  <c r="G25" i="80"/>
  <c r="E17" i="79"/>
  <c r="G17" i="79"/>
  <c r="E11" i="77"/>
  <c r="G11" i="77"/>
  <c r="E17" i="80"/>
  <c r="G17" i="80"/>
  <c r="G17" i="72"/>
  <c r="E17" i="72"/>
  <c r="E25" i="79"/>
  <c r="G25" i="79"/>
  <c r="E25" i="72"/>
  <c r="G25" i="72"/>
  <c r="G11" i="80"/>
  <c r="E11" i="80"/>
  <c r="G21" i="76"/>
  <c r="E21" i="76"/>
  <c r="G17" i="74"/>
  <c r="E17" i="74"/>
  <c r="G9" i="74"/>
  <c r="E9" i="74"/>
  <c r="E20" i="77"/>
  <c r="G20" i="77"/>
  <c r="E25" i="74"/>
  <c r="G25" i="74"/>
  <c r="E12" i="77"/>
  <c r="G12" i="77"/>
  <c r="E9" i="72"/>
  <c r="E25" i="76"/>
  <c r="G9" i="76"/>
  <c r="E9" i="76"/>
  <c r="E9" i="71"/>
  <c r="E35" i="82"/>
  <c r="G22" i="80"/>
  <c r="E22" i="80"/>
  <c r="G20" i="80"/>
  <c r="E20" i="80"/>
  <c r="G21" i="80"/>
  <c r="E21" i="80"/>
  <c r="G23" i="80"/>
  <c r="E23" i="80"/>
  <c r="E28" i="80"/>
  <c r="G28" i="80"/>
  <c r="E13" i="80"/>
  <c r="G13" i="80"/>
  <c r="G29" i="80"/>
  <c r="E29" i="80"/>
  <c r="G16" i="80"/>
  <c r="E16" i="80"/>
  <c r="E12" i="80"/>
  <c r="G12" i="80"/>
  <c r="G9" i="80"/>
  <c r="E9" i="80"/>
  <c r="E14" i="80"/>
  <c r="G14" i="80"/>
  <c r="E30" i="80"/>
  <c r="G30" i="80"/>
  <c r="G24" i="80"/>
  <c r="E24" i="80"/>
  <c r="E15" i="80"/>
  <c r="G15" i="80"/>
  <c r="G31" i="80"/>
  <c r="E31" i="80"/>
  <c r="E19" i="80"/>
  <c r="E27" i="80"/>
  <c r="E10" i="80"/>
  <c r="E18" i="80"/>
  <c r="E26" i="80"/>
  <c r="G21" i="79"/>
  <c r="E21" i="79"/>
  <c r="E11" i="79"/>
  <c r="G11" i="79"/>
  <c r="G23" i="79"/>
  <c r="E23" i="79"/>
  <c r="G27" i="79"/>
  <c r="E27" i="79"/>
  <c r="G12" i="79"/>
  <c r="E12" i="79"/>
  <c r="E13" i="79"/>
  <c r="G13" i="79"/>
  <c r="E28" i="79"/>
  <c r="G28" i="79"/>
  <c r="G29" i="79"/>
  <c r="E29" i="79"/>
  <c r="E14" i="79"/>
  <c r="G14" i="79"/>
  <c r="G15" i="79"/>
  <c r="E15" i="79"/>
  <c r="G19" i="79"/>
  <c r="E19" i="79"/>
  <c r="E30" i="79"/>
  <c r="G30" i="79"/>
  <c r="G22" i="79"/>
  <c r="E22" i="79"/>
  <c r="G9" i="79"/>
  <c r="E9" i="79"/>
  <c r="E20" i="79"/>
  <c r="G20" i="79"/>
  <c r="G31" i="79"/>
  <c r="E31" i="79"/>
  <c r="E16" i="79"/>
  <c r="E18" i="79"/>
  <c r="E26" i="79"/>
  <c r="E10" i="79"/>
  <c r="E15" i="78"/>
  <c r="G15" i="78"/>
  <c r="G25" i="78"/>
  <c r="E25" i="78"/>
  <c r="E20" i="78"/>
  <c r="G20" i="78"/>
  <c r="G21" i="78"/>
  <c r="E21" i="78"/>
  <c r="G27" i="78"/>
  <c r="E27" i="78"/>
  <c r="E11" i="78"/>
  <c r="G11" i="78"/>
  <c r="E22" i="78"/>
  <c r="G22" i="78"/>
  <c r="E28" i="78"/>
  <c r="G28" i="78"/>
  <c r="G9" i="78"/>
  <c r="E9" i="78"/>
  <c r="E12" i="78"/>
  <c r="G12" i="78"/>
  <c r="G23" i="78"/>
  <c r="E23" i="78"/>
  <c r="G29" i="78"/>
  <c r="E29" i="78"/>
  <c r="G19" i="78"/>
  <c r="E19" i="78"/>
  <c r="G10" i="78"/>
  <c r="E10" i="78"/>
  <c r="G13" i="78"/>
  <c r="E13" i="78"/>
  <c r="E30" i="78"/>
  <c r="G30" i="78"/>
  <c r="E14" i="78"/>
  <c r="G14" i="78"/>
  <c r="G31" i="78"/>
  <c r="E31" i="78"/>
  <c r="E16" i="78"/>
  <c r="E24" i="78"/>
  <c r="E26" i="78"/>
  <c r="E18" i="78"/>
  <c r="G14" i="77"/>
  <c r="E14" i="77"/>
  <c r="G27" i="77"/>
  <c r="E27" i="77"/>
  <c r="E16" i="77"/>
  <c r="G16" i="77"/>
  <c r="G17" i="77"/>
  <c r="E17" i="77"/>
  <c r="G22" i="77"/>
  <c r="E22" i="77"/>
  <c r="G18" i="77"/>
  <c r="E18" i="77"/>
  <c r="G23" i="77"/>
  <c r="E23" i="77"/>
  <c r="G15" i="77"/>
  <c r="E15" i="77"/>
  <c r="E24" i="77"/>
  <c r="G24" i="77"/>
  <c r="G19" i="77"/>
  <c r="E19" i="77"/>
  <c r="E9" i="77"/>
  <c r="G9" i="77"/>
  <c r="G25" i="77"/>
  <c r="E25" i="77"/>
  <c r="G30" i="77"/>
  <c r="E30" i="77"/>
  <c r="G10" i="77"/>
  <c r="E10" i="77"/>
  <c r="G26" i="77"/>
  <c r="E26" i="77"/>
  <c r="G31" i="77"/>
  <c r="E31" i="77"/>
  <c r="E13" i="77"/>
  <c r="E21" i="77"/>
  <c r="E29" i="77"/>
  <c r="E20" i="76"/>
  <c r="G20" i="76"/>
  <c r="G15" i="76"/>
  <c r="E15" i="76"/>
  <c r="G16" i="76"/>
  <c r="E16" i="76"/>
  <c r="G26" i="76"/>
  <c r="E26" i="76"/>
  <c r="G27" i="76"/>
  <c r="E27" i="76"/>
  <c r="E13" i="76"/>
  <c r="G13" i="76"/>
  <c r="G14" i="76"/>
  <c r="E14" i="76"/>
  <c r="G10" i="76"/>
  <c r="E10" i="76"/>
  <c r="G22" i="76"/>
  <c r="E22" i="76"/>
  <c r="E28" i="76"/>
  <c r="G28" i="76"/>
  <c r="G31" i="76"/>
  <c r="E31" i="76"/>
  <c r="G11" i="76"/>
  <c r="E11" i="76"/>
  <c r="G23" i="76"/>
  <c r="E23" i="76"/>
  <c r="G30" i="76"/>
  <c r="E30" i="76"/>
  <c r="G18" i="76"/>
  <c r="E18" i="76"/>
  <c r="E12" i="76"/>
  <c r="G12" i="76"/>
  <c r="G24" i="76"/>
  <c r="E24" i="76"/>
  <c r="G17" i="76"/>
  <c r="E19" i="76"/>
  <c r="E29" i="76"/>
  <c r="G15" i="75"/>
  <c r="E15" i="75"/>
  <c r="G25" i="75"/>
  <c r="E25" i="75"/>
  <c r="G21" i="75"/>
  <c r="E21" i="75"/>
  <c r="G27" i="75"/>
  <c r="E27" i="75"/>
  <c r="G19" i="75"/>
  <c r="E19" i="75"/>
  <c r="E11" i="75"/>
  <c r="G11" i="75"/>
  <c r="E22" i="75"/>
  <c r="G22" i="75"/>
  <c r="E28" i="75"/>
  <c r="G28" i="75"/>
  <c r="G9" i="75"/>
  <c r="E9" i="75"/>
  <c r="G10" i="75"/>
  <c r="E10" i="75"/>
  <c r="E12" i="75"/>
  <c r="G12" i="75"/>
  <c r="G23" i="75"/>
  <c r="E23" i="75"/>
  <c r="G29" i="75"/>
  <c r="E29" i="75"/>
  <c r="G13" i="75"/>
  <c r="E13" i="75"/>
  <c r="E30" i="75"/>
  <c r="G30" i="75"/>
  <c r="E20" i="75"/>
  <c r="G20" i="75"/>
  <c r="E14" i="75"/>
  <c r="G14" i="75"/>
  <c r="G31" i="75"/>
  <c r="E31" i="75"/>
  <c r="E16" i="75"/>
  <c r="E24" i="75"/>
  <c r="E26" i="75"/>
  <c r="E18" i="75"/>
  <c r="G31" i="74"/>
  <c r="E31" i="74"/>
  <c r="G19" i="74"/>
  <c r="E19" i="74"/>
  <c r="E20" i="74"/>
  <c r="G20" i="74"/>
  <c r="G21" i="74"/>
  <c r="E21" i="74"/>
  <c r="E22" i="74"/>
  <c r="G22" i="74"/>
  <c r="G27" i="74"/>
  <c r="E27" i="74"/>
  <c r="G15" i="74"/>
  <c r="E15" i="74"/>
  <c r="E12" i="74"/>
  <c r="G12" i="74"/>
  <c r="G23" i="74"/>
  <c r="E23" i="74"/>
  <c r="E28" i="74"/>
  <c r="G28" i="74"/>
  <c r="G10" i="74"/>
  <c r="E10" i="74"/>
  <c r="G13" i="74"/>
  <c r="E13" i="74"/>
  <c r="G24" i="74"/>
  <c r="E24" i="74"/>
  <c r="G29" i="74"/>
  <c r="E29" i="74"/>
  <c r="G11" i="74"/>
  <c r="E11" i="74"/>
  <c r="E14" i="74"/>
  <c r="G14" i="74"/>
  <c r="E30" i="74"/>
  <c r="G30" i="74"/>
  <c r="E16" i="74"/>
  <c r="E26" i="74"/>
  <c r="E18" i="74"/>
  <c r="E20" i="72"/>
  <c r="G20" i="72"/>
  <c r="G31" i="72"/>
  <c r="E31" i="72"/>
  <c r="E21" i="72"/>
  <c r="G21" i="72"/>
  <c r="G18" i="72"/>
  <c r="E18" i="72"/>
  <c r="E11" i="72"/>
  <c r="G11" i="72"/>
  <c r="G23" i="72"/>
  <c r="E23" i="72"/>
  <c r="G12" i="72"/>
  <c r="E12" i="72"/>
  <c r="G27" i="72"/>
  <c r="E27" i="72"/>
  <c r="G14" i="72"/>
  <c r="E14" i="72"/>
  <c r="G10" i="72"/>
  <c r="E10" i="72"/>
  <c r="G22" i="72"/>
  <c r="E22" i="72"/>
  <c r="G13" i="72"/>
  <c r="E13" i="72"/>
  <c r="E28" i="72"/>
  <c r="G28" i="72"/>
  <c r="G29" i="72"/>
  <c r="E29" i="72"/>
  <c r="G15" i="72"/>
  <c r="E15" i="72"/>
  <c r="G19" i="72"/>
  <c r="E19" i="72"/>
  <c r="E30" i="72"/>
  <c r="G30" i="72"/>
  <c r="E16" i="72"/>
  <c r="E24" i="72"/>
  <c r="E26" i="72"/>
  <c r="G25" i="71"/>
  <c r="E25" i="71"/>
  <c r="G18" i="71"/>
  <c r="E18" i="71"/>
  <c r="G19" i="71"/>
  <c r="E19" i="71"/>
  <c r="G26" i="71"/>
  <c r="E26" i="71"/>
  <c r="G27" i="71"/>
  <c r="E27" i="71"/>
  <c r="E28" i="71"/>
  <c r="G28" i="71"/>
  <c r="E12" i="71"/>
  <c r="G12" i="71"/>
  <c r="E20" i="71"/>
  <c r="G20" i="71"/>
  <c r="E14" i="71"/>
  <c r="G14" i="71"/>
  <c r="G22" i="71"/>
  <c r="E22" i="71"/>
  <c r="G11" i="71"/>
  <c r="E11" i="71"/>
  <c r="G16" i="71"/>
  <c r="E16" i="71"/>
  <c r="G23" i="71"/>
  <c r="E23" i="71"/>
  <c r="E30" i="71"/>
  <c r="G30" i="71"/>
  <c r="G15" i="71"/>
  <c r="E15" i="71"/>
  <c r="G10" i="71"/>
  <c r="E10" i="71"/>
  <c r="E17" i="71"/>
  <c r="G17" i="71"/>
  <c r="G24" i="71"/>
  <c r="E24" i="71"/>
  <c r="G31" i="71"/>
  <c r="E31" i="71"/>
  <c r="E13" i="71"/>
  <c r="E21" i="71"/>
  <c r="E29" i="71"/>
  <c r="E32" i="80" l="1"/>
  <c r="E32" i="79"/>
  <c r="E32" i="78"/>
  <c r="E32" i="77"/>
  <c r="E32" i="76"/>
  <c r="E32" i="75"/>
  <c r="E32" i="74"/>
  <c r="E32" i="72"/>
  <c r="E32" i="71"/>
  <c r="D13" i="67"/>
  <c r="G10" i="67"/>
  <c r="G9" i="67"/>
  <c r="G8" i="67"/>
  <c r="G7" i="67"/>
  <c r="G13" i="67" l="1"/>
  <c r="E35" i="79"/>
  <c r="J26" i="12"/>
  <c r="E35" i="80"/>
  <c r="J28" i="12"/>
  <c r="E35" i="72"/>
  <c r="J12" i="12"/>
  <c r="E35" i="74"/>
  <c r="E35" i="75"/>
  <c r="J18" i="12"/>
  <c r="E35" i="76"/>
  <c r="J20" i="12"/>
  <c r="E35" i="77"/>
  <c r="J22" i="12"/>
  <c r="E35" i="78"/>
  <c r="J24" i="12"/>
  <c r="E35" i="71"/>
  <c r="J10" i="12"/>
  <c r="H8" i="12"/>
  <c r="I8" i="12" s="1"/>
  <c r="B13" i="66"/>
  <c r="D13" i="66"/>
  <c r="G12" i="66"/>
  <c r="G11" i="66"/>
  <c r="G9" i="66"/>
  <c r="G8" i="66"/>
  <c r="G13" i="66" l="1"/>
  <c r="B5" i="86"/>
  <c r="B5" i="83"/>
  <c r="B5" i="85"/>
  <c r="B5" i="82"/>
  <c r="B5" i="79"/>
  <c r="I9" i="79" s="1"/>
  <c r="B5" i="78"/>
  <c r="B5" i="74"/>
  <c r="B5" i="77"/>
  <c r="B5" i="71"/>
  <c r="B5" i="80"/>
  <c r="B5" i="76"/>
  <c r="B5" i="75"/>
  <c r="B5" i="72"/>
  <c r="J37" i="30"/>
  <c r="N32" i="65"/>
  <c r="O32" i="65" s="1"/>
  <c r="N31" i="65"/>
  <c r="O31" i="65" s="1"/>
  <c r="N30" i="65"/>
  <c r="O30" i="65" s="1"/>
  <c r="N29" i="65"/>
  <c r="O29" i="65" s="1"/>
  <c r="N28" i="65"/>
  <c r="O28" i="65" s="1"/>
  <c r="N27" i="65"/>
  <c r="O27" i="65" s="1"/>
  <c r="N26" i="65"/>
  <c r="O26" i="65" s="1"/>
  <c r="N25" i="65"/>
  <c r="O25" i="65" s="1"/>
  <c r="N24" i="65"/>
  <c r="O24" i="65" s="1"/>
  <c r="N23" i="65"/>
  <c r="O23" i="65" s="1"/>
  <c r="N22" i="65"/>
  <c r="O22" i="65" s="1"/>
  <c r="N21" i="65"/>
  <c r="O21" i="65" s="1"/>
  <c r="N20" i="65"/>
  <c r="O20" i="65" s="1"/>
  <c r="N19" i="65"/>
  <c r="O19" i="65" s="1"/>
  <c r="N18" i="65"/>
  <c r="O18" i="65" s="1"/>
  <c r="N17" i="65"/>
  <c r="O17" i="65" s="1"/>
  <c r="N16" i="65"/>
  <c r="O16" i="65" s="1"/>
  <c r="N15" i="65"/>
  <c r="O15" i="65" s="1"/>
  <c r="N14" i="65"/>
  <c r="O14" i="65" s="1"/>
  <c r="N13" i="65"/>
  <c r="O13" i="65" s="1"/>
  <c r="N12" i="65"/>
  <c r="O12" i="65" s="1"/>
  <c r="N11" i="65"/>
  <c r="O11" i="65" s="1"/>
  <c r="N10" i="65"/>
  <c r="O10" i="65" s="1"/>
  <c r="G12" i="65" l="1"/>
  <c r="E12" i="65"/>
  <c r="G24" i="65"/>
  <c r="E24" i="65"/>
  <c r="G10" i="65"/>
  <c r="E10" i="65"/>
  <c r="G14" i="65"/>
  <c r="E14" i="65"/>
  <c r="I14" i="65" s="1"/>
  <c r="G26" i="65"/>
  <c r="E26" i="65"/>
  <c r="G16" i="65"/>
  <c r="E16" i="65"/>
  <c r="G28" i="65"/>
  <c r="E28" i="65"/>
  <c r="G18" i="65"/>
  <c r="E18" i="65"/>
  <c r="G30" i="65"/>
  <c r="E30" i="65"/>
  <c r="G20" i="65"/>
  <c r="E20" i="65"/>
  <c r="G32" i="65"/>
  <c r="E32" i="65"/>
  <c r="G22" i="65"/>
  <c r="E22" i="65"/>
  <c r="I18" i="85"/>
  <c r="I10" i="85"/>
  <c r="I29" i="85"/>
  <c r="I30" i="85"/>
  <c r="I23" i="85"/>
  <c r="I20" i="85"/>
  <c r="I17" i="85"/>
  <c r="I28" i="85"/>
  <c r="I12" i="85"/>
  <c r="I16" i="85"/>
  <c r="I15" i="85"/>
  <c r="I24" i="85"/>
  <c r="I25" i="85"/>
  <c r="I26" i="85"/>
  <c r="I9" i="85"/>
  <c r="I22" i="85"/>
  <c r="I14" i="85"/>
  <c r="I13" i="85"/>
  <c r="I19" i="85"/>
  <c r="I31" i="85"/>
  <c r="I11" i="85"/>
  <c r="I27" i="85"/>
  <c r="I21" i="85"/>
  <c r="I10" i="83"/>
  <c r="I18" i="83"/>
  <c r="I19" i="83"/>
  <c r="I9" i="83"/>
  <c r="I14" i="83"/>
  <c r="I30" i="83"/>
  <c r="I12" i="83"/>
  <c r="I25" i="83"/>
  <c r="I28" i="83"/>
  <c r="I13" i="83"/>
  <c r="I26" i="83"/>
  <c r="I29" i="83"/>
  <c r="I27" i="83"/>
  <c r="I24" i="83"/>
  <c r="I23" i="83"/>
  <c r="I11" i="83"/>
  <c r="I17" i="83"/>
  <c r="I15" i="83"/>
  <c r="I31" i="83"/>
  <c r="I22" i="83"/>
  <c r="I20" i="83"/>
  <c r="I21" i="83"/>
  <c r="I16" i="83"/>
  <c r="I10" i="86"/>
  <c r="I22" i="86"/>
  <c r="I31" i="86"/>
  <c r="I28" i="86"/>
  <c r="I25" i="86"/>
  <c r="I11" i="86"/>
  <c r="I18" i="86"/>
  <c r="I14" i="86"/>
  <c r="I13" i="86"/>
  <c r="I24" i="86"/>
  <c r="I27" i="86"/>
  <c r="I16" i="86"/>
  <c r="I30" i="86"/>
  <c r="I21" i="86"/>
  <c r="I9" i="86"/>
  <c r="I26" i="86"/>
  <c r="I12" i="86"/>
  <c r="I15" i="86"/>
  <c r="I23" i="86"/>
  <c r="I20" i="86"/>
  <c r="I17" i="86"/>
  <c r="I29" i="86"/>
  <c r="I19" i="86"/>
  <c r="I9" i="82"/>
  <c r="I10" i="82"/>
  <c r="I17" i="72"/>
  <c r="I9" i="72"/>
  <c r="I25" i="72"/>
  <c r="I19" i="72"/>
  <c r="I12" i="72"/>
  <c r="I11" i="72"/>
  <c r="I22" i="72"/>
  <c r="I10" i="72"/>
  <c r="I13" i="72"/>
  <c r="I26" i="72"/>
  <c r="I27" i="72"/>
  <c r="I21" i="72"/>
  <c r="I15" i="72"/>
  <c r="I20" i="72"/>
  <c r="I24" i="72"/>
  <c r="I29" i="72"/>
  <c r="I18" i="72"/>
  <c r="I31" i="72"/>
  <c r="I16" i="72"/>
  <c r="I30" i="72"/>
  <c r="I28" i="72"/>
  <c r="I14" i="72"/>
  <c r="I23" i="72"/>
  <c r="I17" i="75"/>
  <c r="I13" i="75"/>
  <c r="I20" i="75"/>
  <c r="I18" i="75"/>
  <c r="I25" i="75"/>
  <c r="I28" i="75"/>
  <c r="I10" i="75"/>
  <c r="I23" i="75"/>
  <c r="I14" i="75"/>
  <c r="I27" i="75"/>
  <c r="I11" i="75"/>
  <c r="I31" i="75"/>
  <c r="I24" i="75"/>
  <c r="I30" i="75"/>
  <c r="I22" i="75"/>
  <c r="I9" i="75"/>
  <c r="I21" i="75"/>
  <c r="I16" i="75"/>
  <c r="I12" i="75"/>
  <c r="I15" i="75"/>
  <c r="I26" i="75"/>
  <c r="I19" i="75"/>
  <c r="I29" i="75"/>
  <c r="I17" i="78"/>
  <c r="I16" i="78"/>
  <c r="I28" i="78"/>
  <c r="I15" i="78"/>
  <c r="I9" i="78"/>
  <c r="I13" i="78"/>
  <c r="I19" i="78"/>
  <c r="I22" i="78"/>
  <c r="I29" i="78"/>
  <c r="I26" i="78"/>
  <c r="I14" i="78"/>
  <c r="I27" i="78"/>
  <c r="I24" i="78"/>
  <c r="I23" i="78"/>
  <c r="I20" i="78"/>
  <c r="I30" i="78"/>
  <c r="I31" i="78"/>
  <c r="I12" i="78"/>
  <c r="I18" i="78"/>
  <c r="I10" i="78"/>
  <c r="I11" i="78"/>
  <c r="I21" i="78"/>
  <c r="I25" i="78"/>
  <c r="I11" i="77"/>
  <c r="I28" i="77"/>
  <c r="I12" i="77"/>
  <c r="I20" i="77"/>
  <c r="I19" i="77"/>
  <c r="I14" i="77"/>
  <c r="I24" i="77"/>
  <c r="I26" i="77"/>
  <c r="I18" i="77"/>
  <c r="I31" i="77"/>
  <c r="I27" i="77"/>
  <c r="I25" i="77"/>
  <c r="I21" i="77"/>
  <c r="I13" i="77"/>
  <c r="I15" i="77"/>
  <c r="I22" i="77"/>
  <c r="I23" i="77"/>
  <c r="I17" i="77"/>
  <c r="I9" i="77"/>
  <c r="I16" i="77"/>
  <c r="I10" i="77"/>
  <c r="I29" i="77"/>
  <c r="I30" i="77"/>
  <c r="I17" i="74"/>
  <c r="I9" i="74"/>
  <c r="I25" i="74"/>
  <c r="I29" i="74"/>
  <c r="I27" i="74"/>
  <c r="I11" i="74"/>
  <c r="I30" i="74"/>
  <c r="I18" i="74"/>
  <c r="I26" i="74"/>
  <c r="I14" i="74"/>
  <c r="I19" i="74"/>
  <c r="I20" i="74"/>
  <c r="I13" i="74"/>
  <c r="I28" i="74"/>
  <c r="I24" i="74"/>
  <c r="I10" i="74"/>
  <c r="I23" i="74"/>
  <c r="I21" i="74"/>
  <c r="I22" i="74"/>
  <c r="I16" i="74"/>
  <c r="I31" i="74"/>
  <c r="I12" i="74"/>
  <c r="I15" i="74"/>
  <c r="I17" i="79"/>
  <c r="I25" i="79"/>
  <c r="I24" i="79"/>
  <c r="I27" i="79"/>
  <c r="I12" i="79"/>
  <c r="I10" i="79"/>
  <c r="I26" i="79"/>
  <c r="I20" i="79"/>
  <c r="I21" i="79"/>
  <c r="I14" i="79"/>
  <c r="I30" i="79"/>
  <c r="I15" i="79"/>
  <c r="I28" i="79"/>
  <c r="I11" i="79"/>
  <c r="I22" i="79"/>
  <c r="I16" i="79"/>
  <c r="I19" i="79"/>
  <c r="I18" i="79"/>
  <c r="I29" i="79"/>
  <c r="I23" i="79"/>
  <c r="I13" i="79"/>
  <c r="I31" i="79"/>
  <c r="I25" i="80"/>
  <c r="I17" i="80"/>
  <c r="I11" i="80"/>
  <c r="I23" i="80"/>
  <c r="I18" i="80"/>
  <c r="I26" i="80"/>
  <c r="I31" i="80"/>
  <c r="I14" i="80"/>
  <c r="I15" i="80"/>
  <c r="I19" i="80"/>
  <c r="I29" i="80"/>
  <c r="I9" i="80"/>
  <c r="I22" i="80"/>
  <c r="I13" i="80"/>
  <c r="I30" i="80"/>
  <c r="I21" i="80"/>
  <c r="I16" i="80"/>
  <c r="I27" i="80"/>
  <c r="I20" i="80"/>
  <c r="I10" i="80"/>
  <c r="I24" i="80"/>
  <c r="I28" i="80"/>
  <c r="I12" i="80"/>
  <c r="I22" i="82"/>
  <c r="I14" i="82"/>
  <c r="I30" i="82"/>
  <c r="I19" i="82"/>
  <c r="I18" i="82"/>
  <c r="I13" i="82"/>
  <c r="I20" i="82"/>
  <c r="I21" i="82"/>
  <c r="I28" i="82"/>
  <c r="I26" i="82"/>
  <c r="I16" i="82"/>
  <c r="I29" i="82"/>
  <c r="I17" i="82"/>
  <c r="I11" i="82"/>
  <c r="I31" i="82"/>
  <c r="I12" i="82"/>
  <c r="I23" i="82"/>
  <c r="I27" i="82"/>
  <c r="I15" i="82"/>
  <c r="I25" i="82"/>
  <c r="I24" i="82"/>
  <c r="I21" i="76"/>
  <c r="I9" i="76"/>
  <c r="I25" i="76"/>
  <c r="I17" i="76"/>
  <c r="I27" i="76"/>
  <c r="I23" i="76"/>
  <c r="I30" i="76"/>
  <c r="I29" i="76"/>
  <c r="I19" i="76"/>
  <c r="I14" i="76"/>
  <c r="I22" i="76"/>
  <c r="I20" i="76"/>
  <c r="I12" i="76"/>
  <c r="I18" i="76"/>
  <c r="I16" i="76"/>
  <c r="I13" i="76"/>
  <c r="I10" i="76"/>
  <c r="I31" i="76"/>
  <c r="I11" i="76"/>
  <c r="I26" i="76"/>
  <c r="I28" i="76"/>
  <c r="I24" i="76"/>
  <c r="I15" i="76"/>
  <c r="I9" i="71"/>
  <c r="I19" i="71"/>
  <c r="I26" i="71"/>
  <c r="I23" i="71"/>
  <c r="I24" i="71"/>
  <c r="I10" i="71"/>
  <c r="I21" i="71"/>
  <c r="I30" i="71"/>
  <c r="I22" i="71"/>
  <c r="I16" i="71"/>
  <c r="I20" i="71"/>
  <c r="I11" i="71"/>
  <c r="I12" i="71"/>
  <c r="I15" i="71"/>
  <c r="I14" i="71"/>
  <c r="I31" i="71"/>
  <c r="I28" i="71"/>
  <c r="I18" i="71"/>
  <c r="I13" i="71"/>
  <c r="I29" i="71"/>
  <c r="I17" i="71"/>
  <c r="I27" i="71"/>
  <c r="I25" i="71"/>
  <c r="E13" i="65"/>
  <c r="G13" i="65"/>
  <c r="E17" i="65"/>
  <c r="G17" i="65"/>
  <c r="E19" i="65"/>
  <c r="G19" i="65"/>
  <c r="E21" i="65"/>
  <c r="G21" i="65"/>
  <c r="E23" i="65"/>
  <c r="G23" i="65"/>
  <c r="E25" i="65"/>
  <c r="G25" i="65"/>
  <c r="E27" i="65"/>
  <c r="G27" i="65"/>
  <c r="E29" i="65"/>
  <c r="G29" i="65"/>
  <c r="E31" i="65"/>
  <c r="G31" i="65"/>
  <c r="E11" i="65"/>
  <c r="G11" i="65"/>
  <c r="E15" i="65"/>
  <c r="G15" i="65"/>
  <c r="I13" i="65" l="1"/>
  <c r="E33" i="65"/>
  <c r="E36" i="65" s="1"/>
  <c r="I32" i="85"/>
  <c r="I35" i="85" s="1"/>
  <c r="I32" i="86"/>
  <c r="I35" i="86" s="1"/>
  <c r="I32" i="83"/>
  <c r="I35" i="83" s="1"/>
  <c r="I32" i="77"/>
  <c r="I35" i="77" s="1"/>
  <c r="I32" i="75"/>
  <c r="I35" i="75" s="1"/>
  <c r="I32" i="80"/>
  <c r="I35" i="80" s="1"/>
  <c r="I32" i="82"/>
  <c r="I35" i="82" s="1"/>
  <c r="I32" i="74"/>
  <c r="I35" i="74" s="1"/>
  <c r="I32" i="71"/>
  <c r="I35" i="71" s="1"/>
  <c r="I32" i="76"/>
  <c r="I35" i="76" s="1"/>
  <c r="I32" i="79"/>
  <c r="I35" i="79" s="1"/>
  <c r="I32" i="78"/>
  <c r="I35" i="78" s="1"/>
  <c r="I32" i="72"/>
  <c r="I35" i="72" s="1"/>
  <c r="B4" i="82" l="1"/>
  <c r="B35" i="82" s="1"/>
  <c r="B4" i="79"/>
  <c r="B35" i="79" s="1"/>
  <c r="B4" i="80"/>
  <c r="B35" i="80" s="1"/>
  <c r="B4" i="77"/>
  <c r="B35" i="77" s="1"/>
  <c r="B4" i="78"/>
  <c r="B35" i="78" s="1"/>
  <c r="B4" i="75"/>
  <c r="B35" i="75" s="1"/>
  <c r="B4" i="76"/>
  <c r="B35" i="76" s="1"/>
  <c r="B4" i="74"/>
  <c r="B35" i="74" s="1"/>
  <c r="B4" i="71"/>
  <c r="B35" i="71" s="1"/>
  <c r="B4" i="72"/>
  <c r="B35" i="72" s="1"/>
  <c r="K31" i="12"/>
  <c r="L31" i="12" s="1"/>
  <c r="H32" i="12"/>
  <c r="I32" i="12" s="1"/>
  <c r="K32" i="12" l="1"/>
  <c r="L32" i="12" s="1"/>
  <c r="K9" i="12"/>
  <c r="L9" i="12" l="1"/>
  <c r="H30" i="12"/>
  <c r="I30" i="12" s="1"/>
  <c r="K33" i="30"/>
  <c r="L33" i="30" s="1"/>
  <c r="K31" i="30"/>
  <c r="L31" i="30"/>
  <c r="H32" i="30"/>
  <c r="H30" i="30"/>
  <c r="I30" i="30" s="1"/>
  <c r="I32" i="30" l="1"/>
  <c r="K32" i="30" s="1"/>
  <c r="L32" i="30" s="1"/>
  <c r="K30" i="30"/>
  <c r="L30" i="30" s="1"/>
  <c r="K30" i="12" l="1"/>
  <c r="L30" i="12" l="1"/>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B3" i="41"/>
  <c r="G9" i="41" l="1"/>
  <c r="G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E32" i="41" l="1"/>
  <c r="J8" i="12" s="1"/>
  <c r="J37" i="12" s="1"/>
  <c r="K8" i="12" l="1"/>
  <c r="E35" i="41"/>
  <c r="J38" i="30"/>
  <c r="K35" i="30"/>
  <c r="L35" i="30" s="1"/>
  <c r="H34" i="30"/>
  <c r="K29" i="30"/>
  <c r="L29" i="30"/>
  <c r="H28" i="30"/>
  <c r="I28" i="30" s="1"/>
  <c r="K28" i="30" s="1"/>
  <c r="L28" i="30" s="1"/>
  <c r="K27" i="30"/>
  <c r="L27" i="30" s="1"/>
  <c r="H26" i="30"/>
  <c r="I26" i="30" s="1"/>
  <c r="K26" i="30" s="1"/>
  <c r="L26" i="30" s="1"/>
  <c r="K25" i="30"/>
  <c r="L25" i="30" s="1"/>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K38" i="30" s="1"/>
  <c r="L17" i="30"/>
  <c r="H16" i="30"/>
  <c r="I16" i="30" s="1"/>
  <c r="K16" i="30" s="1"/>
  <c r="L16" i="30" s="1"/>
  <c r="K15" i="30"/>
  <c r="L15" i="30" s="1"/>
  <c r="H14" i="30"/>
  <c r="I14" i="30" s="1"/>
  <c r="K14" i="30" s="1"/>
  <c r="L14" i="30" s="1"/>
  <c r="K13" i="30"/>
  <c r="L13" i="30"/>
  <c r="H12" i="30"/>
  <c r="I12" i="30" s="1"/>
  <c r="K12" i="30" s="1"/>
  <c r="L12" i="30" s="1"/>
  <c r="K11" i="30"/>
  <c r="L11" i="30" s="1"/>
  <c r="H10" i="30"/>
  <c r="I10" i="30" s="1"/>
  <c r="K10" i="30" s="1"/>
  <c r="L10" i="30" s="1"/>
  <c r="K9" i="30"/>
  <c r="H8" i="30"/>
  <c r="H34" i="12"/>
  <c r="I34" i="12" s="1"/>
  <c r="K34" i="12" s="1"/>
  <c r="L34" i="12" s="1"/>
  <c r="K29" i="12"/>
  <c r="L29" i="12" s="1"/>
  <c r="H28" i="12"/>
  <c r="I28" i="12" s="1"/>
  <c r="K28" i="12" s="1"/>
  <c r="L28" i="12" s="1"/>
  <c r="K27" i="12"/>
  <c r="L27" i="12" s="1"/>
  <c r="H26" i="12"/>
  <c r="I26" i="12" s="1"/>
  <c r="K26" i="12" s="1"/>
  <c r="L26" i="12" s="1"/>
  <c r="K25" i="12"/>
  <c r="L25" i="12" s="1"/>
  <c r="H24" i="12"/>
  <c r="I24" i="12" s="1"/>
  <c r="K24" i="12" s="1"/>
  <c r="K23" i="12"/>
  <c r="L23" i="12" s="1"/>
  <c r="H22" i="12"/>
  <c r="I22" i="12" s="1"/>
  <c r="K22" i="12" s="1"/>
  <c r="L22" i="12" s="1"/>
  <c r="K21" i="12"/>
  <c r="L21" i="12" s="1"/>
  <c r="H20" i="12"/>
  <c r="I20" i="12" s="1"/>
  <c r="K20" i="12" s="1"/>
  <c r="L20" i="12" s="1"/>
  <c r="K19" i="12"/>
  <c r="L19" i="12" s="1"/>
  <c r="H18" i="12"/>
  <c r="I18" i="12" s="1"/>
  <c r="K18" i="12" s="1"/>
  <c r="L18" i="12" s="1"/>
  <c r="K17" i="12"/>
  <c r="L17" i="12" s="1"/>
  <c r="H16" i="12"/>
  <c r="I16" i="12" s="1"/>
  <c r="K16" i="12" s="1"/>
  <c r="L16" i="12" s="1"/>
  <c r="K15" i="12"/>
  <c r="L15" i="12" s="1"/>
  <c r="H14" i="12"/>
  <c r="I14" i="12" s="1"/>
  <c r="K14" i="12" s="1"/>
  <c r="L14" i="12" s="1"/>
  <c r="K13" i="12"/>
  <c r="L13" i="12" s="1"/>
  <c r="H12" i="12"/>
  <c r="I12" i="12" s="1"/>
  <c r="K12" i="12" s="1"/>
  <c r="L12" i="12" s="1"/>
  <c r="K11" i="12"/>
  <c r="H10" i="12"/>
  <c r="I10" i="12" s="1"/>
  <c r="L9" i="30"/>
  <c r="K8" i="30" l="1"/>
  <c r="K38" i="12"/>
  <c r="L24" i="12"/>
  <c r="K34" i="30"/>
  <c r="L11" i="12"/>
  <c r="L38" i="12" s="1"/>
  <c r="L8" i="12"/>
  <c r="L38" i="30"/>
  <c r="B5" i="41"/>
  <c r="B4" i="41"/>
  <c r="B35" i="41" s="1"/>
  <c r="K10" i="12"/>
  <c r="K37" i="12" s="1"/>
  <c r="L8" i="30" l="1"/>
  <c r="K37" i="30"/>
  <c r="L34" i="30"/>
  <c r="L10" i="12"/>
  <c r="L37" i="12" s="1"/>
  <c r="I31" i="41"/>
  <c r="I30" i="41"/>
  <c r="I29" i="41"/>
  <c r="I28" i="41"/>
  <c r="I27" i="41"/>
  <c r="I26" i="41"/>
  <c r="I25" i="41"/>
  <c r="I24" i="41"/>
  <c r="I23" i="41"/>
  <c r="I22" i="41"/>
  <c r="I21" i="41"/>
  <c r="I20" i="41"/>
  <c r="I19" i="41"/>
  <c r="I18" i="41"/>
  <c r="I17" i="41"/>
  <c r="I16" i="41"/>
  <c r="I15" i="41"/>
  <c r="I14" i="41"/>
  <c r="I13" i="41"/>
  <c r="I12" i="41"/>
  <c r="I11" i="41"/>
  <c r="I10" i="41"/>
  <c r="I9" i="41"/>
  <c r="L37" i="30" l="1"/>
  <c r="I32" i="41"/>
  <c r="I35" i="41" s="1"/>
  <c r="I18" i="65" l="1"/>
  <c r="I22" i="65"/>
  <c r="I26" i="65"/>
  <c r="I30" i="65"/>
  <c r="I12" i="65"/>
  <c r="I16" i="65"/>
  <c r="I20" i="65"/>
  <c r="I24" i="65"/>
  <c r="I28" i="65"/>
  <c r="I32" i="65"/>
  <c r="I10" i="65"/>
  <c r="I11" i="65"/>
  <c r="I29" i="65"/>
  <c r="I25" i="65"/>
  <c r="I21" i="65"/>
  <c r="I17" i="65"/>
  <c r="I15" i="65"/>
  <c r="I31" i="65"/>
  <c r="I27" i="65"/>
  <c r="I23" i="65"/>
  <c r="I19" i="65"/>
  <c r="I33" i="65" l="1"/>
  <c r="I36" i="65" s="1"/>
  <c r="B36" i="6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300-000001000000}">
      <text>
        <r>
          <rPr>
            <b/>
            <sz val="14"/>
            <color indexed="81"/>
            <rFont val="ＭＳ Ｐゴシック"/>
            <family val="3"/>
            <charset val="128"/>
          </rPr>
          <t>会社名を入力してください。</t>
        </r>
      </text>
    </comment>
    <comment ref="D6" authorId="0" shapeId="0" xr:uid="{00000000-0006-0000-0300-000002000000}">
      <text>
        <r>
          <rPr>
            <b/>
            <sz val="14"/>
            <color indexed="81"/>
            <rFont val="ＭＳ Ｐゴシック"/>
            <family val="3"/>
            <charset val="128"/>
          </rPr>
          <t>本シートの下のタブ（シート名：人件費シート　従業者A）を右クリックで、「従事する方」の名前に変更してください。
自動的に名前がセルに表示されます。</t>
        </r>
      </text>
    </comment>
    <comment ref="F8" authorId="0" shapeId="0" xr:uid="{00000000-0006-0000-0300-000003000000}">
      <text>
        <r>
          <rPr>
            <b/>
            <sz val="14"/>
            <color indexed="81"/>
            <rFont val="ＭＳ Ｐゴシック"/>
            <family val="3"/>
            <charset val="128"/>
          </rPr>
          <t>総支給額のセルに該当月の支給金額を入力してください。
人件費単価が自動的に表示されます。</t>
        </r>
      </text>
    </comment>
    <comment ref="J8" authorId="0" shapeId="0" xr:uid="{00000000-0006-0000-0300-000004000000}">
      <text>
        <r>
          <rPr>
            <b/>
            <sz val="14"/>
            <color indexed="81"/>
            <rFont val="ＭＳ Ｐゴシック"/>
            <family val="3"/>
            <charset val="128"/>
          </rPr>
          <t>従事時間は、各月の人件費個別明細表の合計時間が
自動的に入ります。</t>
        </r>
      </text>
    </comment>
  </commentList>
</comments>
</file>

<file path=xl/sharedStrings.xml><?xml version="1.0" encoding="utf-8"?>
<sst xmlns="http://schemas.openxmlformats.org/spreadsheetml/2006/main" count="3153" uniqueCount="129">
  <si>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</si>
  <si>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</si>
  <si>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</si>
  <si>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</si>
  <si>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</si>
  <si>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</si>
  <si>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</si>
  <si>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</si>
  <si>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</si>
  <si>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</si>
  <si>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</si>
  <si>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</si>
  <si>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</si>
  <si>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</si>
  <si>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</si>
  <si>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</si>
  <si>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</si>
  <si>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</si>
  <si>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</si>
  <si>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</si>
  <si>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</si>
  <si>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</si>
  <si>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</si>
  <si>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</si>
  <si>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</si>
  <si>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</si>
  <si>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</si>
  <si>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</si>
  <si>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</si>
  <si>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</si>
  <si>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</si>
  <si>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</si>
  <si>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</si>
  <si>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</si>
  <si>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</si>
  <si>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</si>
  <si>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</si>
  <si>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</si>
  <si>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</si>
  <si>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</si>
  <si>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</si>
  <si>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</si>
  <si>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</si>
  <si>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</si>
  <si>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</si>
  <si>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</si>
  <si>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</si>
  <si>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</si>
  <si>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</si>
  <si>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</si>
  <si>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休憩時間</t>
    <rPh sb="0" eb="2">
      <t>キュウケイ</t>
    </rPh>
    <rPh sb="2" eb="4">
      <t>ジカン</t>
    </rPh>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</si>
  <si>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</si>
  <si>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</si>
  <si>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</si>
  <si>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</si>
  <si>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</si>
  <si>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</si>
  <si>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</si>
  <si>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</si>
  <si>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</si>
  <si>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</si>
  <si>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</si>
  <si>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</si>
  <si>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</si>
  <si>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</si>
  <si>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</si>
  <si>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</si>
  <si>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令和</t>
    <rPh sb="0" eb="2">
      <t>レイワ</t>
    </rPh>
    <phoneticPr fontId="3"/>
  </si>
  <si>
    <t>令和</t>
    <rPh sb="0" eb="2">
      <t>レイワ</t>
    </rPh>
    <phoneticPr fontId="3"/>
  </si>
  <si>
    <t>株式会社×××</t>
    <rPh sb="0" eb="4">
      <t>カブ</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</si>
  <si>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</si>
  <si>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日（　　）</t>
    <rPh sb="0" eb="1">
      <t>ヒ</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</si>
  <si>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</si>
  <si>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</si>
  <si>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</si>
  <si>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</si>
  <si>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氏  名</t>
    <phoneticPr fontId="3"/>
  </si>
  <si>
    <t>○○　太郎</t>
    <rPh sb="3" eb="5">
      <t>タロウ</t>
    </rPh>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</si>
  <si>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</si>
  <si>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</si>
  <si>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助成対象経費</t>
    <rPh sb="0" eb="2">
      <t>ジョセイ</t>
    </rPh>
    <rPh sb="2" eb="4">
      <t>タイショウ</t>
    </rPh>
    <rPh sb="4" eb="6">
      <t>ケイヒ</t>
    </rPh>
    <phoneticPr fontId="3"/>
  </si>
  <si>
    <t>合　　　計</t>
    <rPh sb="0" eb="1">
      <t>ゴウ</t>
    </rPh>
    <rPh sb="4" eb="5">
      <t>ケイ</t>
    </rPh>
    <phoneticPr fontId="3"/>
  </si>
  <si>
    <t>（注）作業日報兼直接人件費個別明細表から氏名別ごとに記入してください。</t>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</si>
  <si>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ゴ</t>
    </rPh>
    <rPh sb="24" eb="25">
      <t>キ</t>
    </rPh>
    <rPh sb="26" eb="28">
      <t>ゴウケイ</t>
    </rPh>
    <phoneticPr fontId="3"/>
  </si>
  <si>
    <t>様式7号（別紙2-1）</t>
    <phoneticPr fontId="3"/>
  </si>
  <si>
    <t>様式7号（別紙2-2）</t>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</si>
  <si>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ゴ</t>
    </rPh>
    <rPh sb="20" eb="21">
      <t>キ</t>
    </rPh>
    <phoneticPr fontId="3"/>
  </si>
  <si>
    <t>様式７号（別紙２－３）</t>
    <rPh sb="0" eb="2">
      <t>ヨウシキ</t>
    </rPh>
    <rPh sb="3" eb="4">
      <t>ゴウ</t>
    </rPh>
    <rPh sb="5" eb="7">
      <t>ベッシ</t>
    </rPh>
    <phoneticPr fontId="3"/>
  </si>
  <si>
    <t>様式7号（別紙2-4）</t>
    <rPh sb="0" eb="2">
      <t>ヨウシキ</t>
    </rPh>
    <rPh sb="3" eb="4">
      <t>ゴウ</t>
    </rPh>
    <rPh sb="5" eb="7">
      <t>ベッシ</t>
    </rPh>
    <phoneticPr fontId="3"/>
  </si>
  <si>
    <t>様式7号（別紙2-4）</t>
    <phoneticPr fontId="3"/>
  </si>
  <si>
    <t>年　　月　　日～　　　年　　月　　日</t>
    <rPh sb="0" eb="1">
      <t>トシ</t>
    </rPh>
    <rPh sb="3" eb="4">
      <t>ツキ</t>
    </rPh>
    <rPh sb="6" eb="7">
      <t>ヒ</t>
    </rPh>
    <rPh sb="11" eb="12">
      <t>トシ</t>
    </rPh>
    <rPh sb="14" eb="15">
      <t>ツキ</t>
    </rPh>
    <rPh sb="17" eb="18">
      <t>ヒ</t>
    </rPh>
    <phoneticPr fontId="3"/>
  </si>
  <si>
    <t>責任者印</t>
    <rPh sb="0" eb="3">
      <t>セキニンシャ</t>
    </rPh>
    <rPh sb="3" eb="4">
      <t>イン</t>
    </rPh>
    <phoneticPr fontId="3"/>
  </si>
  <si>
    <t>責任者印</t>
    <rPh sb="0" eb="3">
      <t>セキニンシャ</t>
    </rPh>
    <rPh sb="3" eb="4">
      <t>イン</t>
    </rPh>
    <phoneticPr fontId="3"/>
  </si>
  <si>
    <t>株式会社×××</t>
  </si>
  <si>
    <t>人件費シート　○○太郎</t>
  </si>
  <si>
    <t>10月16日（水）</t>
    <rPh sb="2" eb="3">
      <t>ガツ</t>
    </rPh>
    <rPh sb="5" eb="6">
      <t>ヒ</t>
    </rPh>
    <rPh sb="7" eb="8">
      <t>スイ</t>
    </rPh>
    <phoneticPr fontId="3"/>
  </si>
  <si>
    <t>17日（木）</t>
    <rPh sb="2" eb="3">
      <t>ヒ</t>
    </rPh>
    <rPh sb="4" eb="5">
      <t>モク</t>
    </rPh>
    <phoneticPr fontId="3"/>
  </si>
  <si>
    <t>18日（金）</t>
    <rPh sb="2" eb="3">
      <t>ヒ</t>
    </rPh>
    <rPh sb="4" eb="5">
      <t>キン</t>
    </rPh>
    <phoneticPr fontId="3"/>
  </si>
  <si>
    <t>21日（月）</t>
    <rPh sb="2" eb="3">
      <t>ニチ</t>
    </rPh>
    <rPh sb="4" eb="5">
      <t>ゲツ</t>
    </rPh>
    <phoneticPr fontId="3"/>
  </si>
  <si>
    <t>22日（火）</t>
    <rPh sb="2" eb="3">
      <t>ニチ</t>
    </rPh>
    <rPh sb="4" eb="5">
      <t>カ</t>
    </rPh>
    <phoneticPr fontId="3"/>
  </si>
  <si>
    <t>23日(水）</t>
    <rPh sb="2" eb="3">
      <t>ヒ</t>
    </rPh>
    <rPh sb="4" eb="5">
      <t>スイ</t>
    </rPh>
    <phoneticPr fontId="3"/>
  </si>
  <si>
    <t>24日（木）</t>
    <rPh sb="2" eb="3">
      <t>ヒ</t>
    </rPh>
    <rPh sb="4" eb="5">
      <t>モク</t>
    </rPh>
    <phoneticPr fontId="3"/>
  </si>
  <si>
    <t>25日（金）</t>
    <rPh sb="2" eb="3">
      <t>ヒ</t>
    </rPh>
    <rPh sb="4" eb="5">
      <t>キン</t>
    </rPh>
    <phoneticPr fontId="3"/>
  </si>
  <si>
    <t>28日（月）</t>
    <rPh sb="2" eb="3">
      <t>ニチ</t>
    </rPh>
    <rPh sb="4" eb="5">
      <t>ゲツ</t>
    </rPh>
    <phoneticPr fontId="3"/>
  </si>
  <si>
    <t>29日（火）</t>
    <rPh sb="2" eb="3">
      <t>ニチ</t>
    </rPh>
    <rPh sb="4" eb="5">
      <t>カ</t>
    </rPh>
    <phoneticPr fontId="3"/>
  </si>
  <si>
    <t>30日(水)</t>
    <rPh sb="2" eb="3">
      <t>ニチ</t>
    </rPh>
    <rPh sb="4" eb="5">
      <t>スイ</t>
    </rPh>
    <phoneticPr fontId="3"/>
  </si>
  <si>
    <t>31日（木）</t>
    <rPh sb="2" eb="3">
      <t>ニチ</t>
    </rPh>
    <rPh sb="4" eb="5">
      <t>モク</t>
    </rPh>
    <phoneticPr fontId="3"/>
  </si>
  <si>
    <t>画面一番下のシートの名称（人件費シート　従業者A)を右クリック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0" eb="23">
      <t>ジュウギョウシャ</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</si>
  <si>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t>報告期間：　令和 年  月 日 ～ 令和　年　月まで  【完了報告（中間報告以降分）】</t>
    <rPh sb="0" eb="2">
      <t>ホウコク</t>
    </rPh>
    <rPh sb="2" eb="4">
      <t>キカン</t>
    </rPh>
    <rPh sb="6" eb="8">
      <t>レイワ</t>
    </rPh>
    <rPh sb="9" eb="10">
      <t>トシ</t>
    </rPh>
    <rPh sb="12" eb="13">
      <t>ガツ</t>
    </rPh>
    <rPh sb="14" eb="15">
      <t>ニチ</t>
    </rPh>
    <rPh sb="18" eb="20">
      <t>レイワ</t>
    </rPh>
    <rPh sb="21" eb="22">
      <t>トシ</t>
    </rPh>
    <rPh sb="23" eb="24">
      <t>ガツ</t>
    </rPh>
    <phoneticPr fontId="3"/>
  </si>
  <si>
    <t>8</t>
    <phoneticPr fontId="3"/>
  </si>
  <si>
    <t>　　　　　　作　業　日　報　兼　直　接　人　件　費　個　別　明　細　表　（令和７年９月分）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</si>
  <si>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（令和７年10月分）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rPh sb="43" eb="44">
      <t>ガツ</t>
    </rPh>
    <rPh sb="44" eb="45">
      <t>ブン</t>
    </rPh>
    <phoneticPr fontId="3"/>
  </si>
  <si>
    <t>　　　　　　作　業　日　報　兼　直　接　人　件　費　個　別　明　細　表　（令和７年11月分）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</si>
  <si>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（令和７年12月分）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</si>
  <si>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（令和〇年〇月分）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</si>
  <si>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r>
      <rPr>
        <b/>
        <u/>
        <sz val="14"/>
        <color rgb="FFFF0000"/>
        <rFont val="ＭＳ Ｐゴシック"/>
        <family val="3"/>
        <charset val="128"/>
      </rPr>
      <t>社員数分</t>
    </r>
    <r>
      <rPr>
        <b/>
        <sz val="14"/>
        <color rgb="FFFF0000"/>
        <rFont val="ＭＳ Ｐゴシック"/>
        <family val="3"/>
        <charset val="128"/>
      </rPr>
      <t>、この「Excelファイル」を作成してください。</t>
    </r>
    <rPh sb="0" eb="3">
      <t>シャインスウ</t>
    </rPh>
    <rPh sb="3" eb="4">
      <t>ブン</t>
    </rPh>
    <rPh sb="19" eb="21">
      <t>サクセイ</t>
    </rPh>
    <phoneticPr fontId="3"/>
  </si>
  <si>
    <t>9</t>
    <phoneticPr fontId="3"/>
  </si>
  <si>
    <t>入力頂くのは、
報告期間：令和７年９月 ～ 令和９年10月31日まで（完了報告分（中間報告以降））と、「総支給額（A)」のセルだけです。</t>
    <rPh sb="0" eb="2">
      <t>ニュウリョク</t>
    </rPh>
    <rPh sb="2" eb="3">
      <t>イタダ</t>
    </rPh>
    <rPh sb="13" eb="15">
      <t>レイワ</t>
    </rPh>
    <rPh sb="31" eb="32">
      <t>ニチ</t>
    </rPh>
    <rPh sb="35" eb="37">
      <t>カンリョウ</t>
    </rPh>
    <rPh sb="41" eb="43">
      <t>チュウカン</t>
    </rPh>
    <rPh sb="43" eb="45">
      <t>ホウコク</t>
    </rPh>
    <rPh sb="45" eb="47">
      <t>イコウ</t>
    </rPh>
    <phoneticPr fontId="3"/>
  </si>
  <si>
    <t>　　　　　　作　業　日　報　兼　直　接　人　件　費　個　別　明　細　表　（令和９年１月分）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</si>
  <si>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</si>
  <si>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</si>
  <si>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</si>
  <si>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</si>
  <si>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</si>
  <si>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</si>
  <si>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</si>
  <si>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</si>
  <si>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（令和９年10月分）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</si>
  <si>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月　　日（　　　）</t>
    <rPh sb="0" eb="1">
      <t>ツキ</t>
    </rPh>
    <rPh sb="3" eb="4">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</si>
</sst>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s>
  <fonts count="3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sz val="14"/>
      <name val="ＭＳ Ｐゴシック"/>
      <family val="3"/>
      <charset val="128"/>
    </font>
    <font>
      <sz val="14"/>
      <color rgb="FFFF0000"/>
      <name val="ＭＳ Ｐゴシック"/>
      <family val="3"/>
      <charset val="128"/>
    </font>
    <font>
      <b/>
      <sz val="14"/>
      <color indexed="81"/>
      <name val="ＭＳ Ｐゴシック"/>
      <family val="3"/>
      <charset val="128"/>
    </font>
    <font>
      <sz val="14"/>
      <color indexed="8"/>
      <name val="ＭＳ Ｐゴシック"/>
      <family val="3"/>
      <charset val="128"/>
    </font>
    <font>
      <u/>
      <sz val="12"/>
      <color indexed="8"/>
      <name val="ＭＳ Ｐゴシック"/>
      <family val="3"/>
      <charset val="128"/>
    </font>
    <font>
      <sz val="14"/>
      <color theme="8" tint="-0.249977111117893"/>
      <name val="ＭＳ Ｐゴシック"/>
      <family val="3"/>
      <charset val="128"/>
    </font>
    <font>
      <b/>
      <sz val="14"/>
      <color rgb="FFFF0000"/>
      <name val="ＭＳ Ｐゴシック"/>
      <family val="3"/>
      <charset val="128"/>
    </font>
    <font>
      <b/>
      <u/>
      <sz val="14"/>
      <color rgb="FFFF000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medium">
        <color indexed="64"/>
      </right>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34">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21" fillId="0" borderId="0" xfId="0" applyFont="1" applyBorder="1" applyAlignment="1">
      <alignment horizontal="center" vertical="center"/>
    </xf>
    <xf numFmtId="0" fontId="0" fillId="0" borderId="38" xfId="0" applyFont="1" applyBorder="1" applyAlignment="1">
      <alignmen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4"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4"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5" borderId="3" xfId="0" applyNumberFormat="1" applyFont="1" applyFill="1" applyBorder="1" applyAlignment="1">
      <alignment horizontal="center" vertical="center"/>
    </xf>
    <xf numFmtId="38" fontId="0" fillId="5" borderId="3" xfId="1" applyFont="1" applyFill="1" applyBorder="1" applyAlignment="1">
      <alignment horizontal="right" vertical="center"/>
    </xf>
    <xf numFmtId="38" fontId="0" fillId="5"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38" fontId="0" fillId="0" borderId="0" xfId="1" applyFont="1" applyBorder="1" applyAlignment="1">
      <alignment horizontal="center" vertical="center"/>
    </xf>
    <xf numFmtId="0" fontId="22" fillId="0" borderId="53" xfId="0" applyNumberFormat="1" applyFont="1" applyFill="1" applyBorder="1" applyAlignment="1">
      <alignment vertical="center"/>
    </xf>
    <xf numFmtId="0" fontId="22" fillId="0" borderId="48" xfId="0" applyNumberFormat="1" applyFont="1" applyFill="1" applyBorder="1" applyAlignment="1">
      <alignment vertical="center"/>
    </xf>
    <xf numFmtId="0" fontId="23" fillId="0" borderId="53" xfId="0" applyNumberFormat="1" applyFont="1" applyFill="1" applyBorder="1" applyAlignment="1">
      <alignment horizontal="left" vertical="center"/>
    </xf>
    <xf numFmtId="178" fontId="1" fillId="0" borderId="46"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4" xfId="2" applyNumberFormat="1" applyFont="1" applyBorder="1" applyAlignment="1" applyProtection="1">
      <alignment horizontal="right" vertical="center" shrinkToFit="1"/>
    </xf>
    <xf numFmtId="178" fontId="1" fillId="0" borderId="46" xfId="2" applyNumberFormat="1" applyFont="1" applyFill="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55" xfId="2" applyNumberFormat="1" applyFont="1" applyBorder="1" applyAlignment="1" applyProtection="1">
      <alignment horizontal="right" vertical="center" shrinkToFit="1"/>
    </xf>
    <xf numFmtId="178" fontId="1" fillId="0" borderId="56" xfId="2" applyNumberFormat="1" applyFont="1" applyFill="1" applyBorder="1" applyAlignment="1" applyProtection="1">
      <alignment horizontal="right" vertical="center" shrinkToFit="1"/>
    </xf>
    <xf numFmtId="178" fontId="1" fillId="0" borderId="56"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47" xfId="2" applyNumberFormat="1" applyFont="1" applyFill="1" applyBorder="1" applyAlignment="1" applyProtection="1">
      <alignment horizontal="right" vertical="center" shrinkToFit="1"/>
    </xf>
    <xf numFmtId="178" fontId="1" fillId="0" borderId="47" xfId="2" applyNumberFormat="1" applyFont="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24" xfId="2" applyNumberFormat="1" applyFont="1" applyFill="1" applyBorder="1" applyAlignment="1" applyProtection="1">
      <alignment horizontal="right" vertical="center" shrinkToFit="1"/>
    </xf>
    <xf numFmtId="178" fontId="1" fillId="0" borderId="54"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4" xfId="2" applyNumberFormat="1" applyFont="1" applyBorder="1" applyAlignment="1" applyProtection="1">
      <alignment horizontal="right" vertical="center" shrinkToFit="1"/>
    </xf>
    <xf numFmtId="178" fontId="1" fillId="0" borderId="5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81" fontId="1" fillId="0" borderId="55" xfId="2" applyNumberFormat="1" applyFont="1" applyBorder="1" applyAlignment="1" applyProtection="1">
      <alignment horizontal="right" vertical="center" shrinkToFit="1"/>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38" fontId="0" fillId="0" borderId="5" xfId="1" applyFont="1" applyBorder="1" applyAlignment="1">
      <alignment horizontal="center" vertical="center"/>
    </xf>
    <xf numFmtId="0" fontId="0" fillId="0" borderId="0" xfId="0" applyFont="1" applyAlignment="1">
      <alignment horizontal="center" vertical="center"/>
    </xf>
    <xf numFmtId="56" fontId="19" fillId="0" borderId="25" xfId="0" applyNumberFormat="1" applyFont="1" applyBorder="1" applyAlignment="1">
      <alignment horizontal="right" vertical="center"/>
    </xf>
    <xf numFmtId="20" fontId="19" fillId="0" borderId="3" xfId="0" applyNumberFormat="1" applyFont="1" applyBorder="1" applyAlignment="1">
      <alignment horizontal="center" vertical="center"/>
    </xf>
    <xf numFmtId="20" fontId="19" fillId="0" borderId="8" xfId="0" applyNumberFormat="1" applyFont="1" applyBorder="1" applyAlignment="1">
      <alignment horizontal="center" vertical="center"/>
    </xf>
    <xf numFmtId="0" fontId="23" fillId="0" borderId="53" xfId="0" applyNumberFormat="1" applyFont="1" applyFill="1" applyBorder="1" applyAlignment="1">
      <alignment vertical="center"/>
    </xf>
    <xf numFmtId="178" fontId="1" fillId="0" borderId="0" xfId="2" applyNumberFormat="1" applyFont="1" applyAlignment="1">
      <alignment horizontal="left" vertical="center"/>
    </xf>
    <xf numFmtId="178" fontId="25" fillId="0" borderId="0" xfId="2" applyNumberFormat="1" applyFont="1" applyAlignment="1">
      <alignment vertical="center"/>
    </xf>
    <xf numFmtId="178" fontId="27" fillId="0" borderId="0" xfId="2" applyNumberFormat="1" applyFont="1" applyProtection="1">
      <alignment vertical="center"/>
      <protection locked="0"/>
    </xf>
    <xf numFmtId="178" fontId="27" fillId="0" borderId="0" xfId="2" applyNumberFormat="1" applyFont="1" applyAlignment="1" applyProtection="1">
      <alignment horizontal="right" vertical="center"/>
      <protection locked="0"/>
    </xf>
    <xf numFmtId="56" fontId="0" fillId="0" borderId="26" xfId="0" applyNumberFormat="1" applyFont="1" applyBorder="1" applyAlignment="1">
      <alignment horizontal="righ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0" fillId="0" borderId="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178" fontId="2" fillId="0" borderId="3" xfId="0" applyNumberFormat="1" applyFont="1" applyFill="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3" xfId="0" applyFont="1" applyBorder="1" applyAlignment="1">
      <alignment vertical="center"/>
    </xf>
    <xf numFmtId="38" fontId="0" fillId="0" borderId="45" xfId="0" applyNumberFormat="1" applyFont="1" applyBorder="1" applyAlignment="1">
      <alignment horizontal="right" vertical="center"/>
    </xf>
    <xf numFmtId="38" fontId="0" fillId="0" borderId="5" xfId="0" applyNumberFormat="1" applyFont="1" applyBorder="1" applyAlignment="1">
      <alignment horizontal="right" vertical="center"/>
    </xf>
    <xf numFmtId="0" fontId="0" fillId="0" borderId="58" xfId="0" applyFont="1" applyBorder="1" applyAlignment="1">
      <alignment vertical="center"/>
    </xf>
    <xf numFmtId="178" fontId="0" fillId="0" borderId="11" xfId="0" applyNumberFormat="1" applyFont="1" applyBorder="1" applyAlignment="1">
      <alignment vertical="center"/>
    </xf>
    <xf numFmtId="38" fontId="0" fillId="0" borderId="11" xfId="0" applyNumberFormat="1" applyFont="1" applyBorder="1" applyAlignment="1">
      <alignment vertical="center"/>
    </xf>
    <xf numFmtId="0" fontId="0" fillId="0" borderId="59" xfId="0" applyFont="1" applyBorder="1" applyAlignment="1">
      <alignment vertical="center"/>
    </xf>
    <xf numFmtId="0" fontId="20" fillId="6" borderId="5" xfId="0" applyFont="1" applyFill="1" applyBorder="1" applyAlignment="1" applyProtection="1">
      <alignment horizontal="center" vertical="center"/>
      <protection locked="0"/>
    </xf>
    <xf numFmtId="38" fontId="2" fillId="6" borderId="3" xfId="1" applyFont="1" applyFill="1" applyBorder="1" applyAlignment="1" applyProtection="1">
      <alignment horizontal="right" vertical="center"/>
      <protection locked="0"/>
    </xf>
    <xf numFmtId="38" fontId="2" fillId="6" borderId="5" xfId="1" applyFont="1" applyFill="1" applyBorder="1" applyAlignment="1" applyProtection="1">
      <alignment horizontal="right" vertical="center"/>
      <protection locked="0"/>
    </xf>
    <xf numFmtId="178" fontId="2" fillId="6" borderId="12" xfId="0" applyNumberFormat="1" applyFont="1" applyFill="1" applyBorder="1" applyAlignment="1" applyProtection="1">
      <alignment vertical="center"/>
      <protection locked="0"/>
    </xf>
    <xf numFmtId="38" fontId="2" fillId="6" borderId="3" xfId="1" applyFont="1" applyFill="1" applyBorder="1" applyAlignment="1" applyProtection="1">
      <alignment vertical="center"/>
      <protection locked="0"/>
    </xf>
    <xf numFmtId="0" fontId="0" fillId="6" borderId="12" xfId="0" applyFont="1" applyFill="1" applyBorder="1" applyAlignment="1" applyProtection="1">
      <alignment horizontal="center" vertical="center"/>
      <protection locked="0"/>
    </xf>
    <xf numFmtId="0" fontId="4" fillId="0" borderId="0" xfId="0" applyFont="1" applyAlignment="1">
      <alignment horizontal="left" vertical="center"/>
    </xf>
    <xf numFmtId="0" fontId="0" fillId="0" borderId="0" xfId="0" applyFont="1" applyAlignment="1">
      <alignment horizontal="center" vertical="center"/>
    </xf>
    <xf numFmtId="0" fontId="0" fillId="0" borderId="60" xfId="0" applyFont="1" applyBorder="1" applyAlignment="1">
      <alignment horizontal="center" vertical="center"/>
    </xf>
    <xf numFmtId="0" fontId="4" fillId="0" borderId="0" xfId="0" applyFont="1" applyAlignment="1">
      <alignment horizontal="left" vertical="center"/>
    </xf>
    <xf numFmtId="0" fontId="0" fillId="0" borderId="0" xfId="0" applyFont="1" applyAlignment="1">
      <alignment horizontal="center" vertical="center"/>
    </xf>
    <xf numFmtId="0" fontId="0" fillId="0" borderId="5" xfId="0" applyBorder="1" applyAlignment="1">
      <alignment horizontal="center" vertical="center"/>
    </xf>
    <xf numFmtId="0" fontId="0" fillId="0" borderId="0" xfId="0" applyFont="1" applyAlignment="1">
      <alignment horizontal="center" vertical="center"/>
    </xf>
    <xf numFmtId="0" fontId="4" fillId="0" borderId="0" xfId="0" applyFont="1" applyAlignment="1">
      <alignment horizontal="left" vertical="center"/>
    </xf>
    <xf numFmtId="178" fontId="28" fillId="0" borderId="0" xfId="2" applyNumberFormat="1" applyFont="1" applyProtection="1">
      <alignment vertical="center"/>
      <protection locked="0"/>
    </xf>
    <xf numFmtId="0" fontId="0" fillId="0" borderId="0" xfId="0" applyFont="1" applyAlignment="1">
      <alignment horizontal="center" vertical="center"/>
    </xf>
    <xf numFmtId="0" fontId="4" fillId="0" borderId="0" xfId="0" applyFont="1" applyAlignment="1">
      <alignment horizontal="left" vertical="center"/>
    </xf>
    <xf numFmtId="181" fontId="1" fillId="0" borderId="19" xfId="2" applyNumberFormat="1" applyFont="1" applyFill="1" applyBorder="1" applyAlignment="1" applyProtection="1">
      <alignment horizontal="right" vertical="center" shrinkToFit="1"/>
    </xf>
    <xf numFmtId="178" fontId="1" fillId="0" borderId="19" xfId="2" applyNumberFormat="1" applyFont="1" applyFill="1" applyBorder="1" applyAlignment="1" applyProtection="1">
      <alignment horizontal="right" vertical="center" shrinkToFit="1"/>
    </xf>
    <xf numFmtId="178" fontId="1" fillId="0" borderId="21" xfId="2" applyNumberFormat="1" applyFont="1" applyFill="1" applyBorder="1" applyAlignment="1" applyProtection="1">
      <alignment horizontal="right" vertical="center" shrinkToFit="1"/>
    </xf>
    <xf numFmtId="181" fontId="1" fillId="0" borderId="22" xfId="2" applyNumberFormat="1" applyFont="1" applyFill="1" applyBorder="1" applyAlignment="1" applyProtection="1">
      <alignment horizontal="right" vertical="center" shrinkToFit="1"/>
    </xf>
    <xf numFmtId="0" fontId="0" fillId="5" borderId="3" xfId="0" applyNumberFormat="1" applyFont="1" applyFill="1" applyBorder="1" applyAlignment="1" applyProtection="1">
      <alignment horizontal="center" vertical="center"/>
    </xf>
    <xf numFmtId="20" fontId="0" fillId="0" borderId="5" xfId="0" applyNumberFormat="1" applyFont="1" applyBorder="1" applyAlignment="1" applyProtection="1">
      <alignment horizontal="left" vertical="center"/>
    </xf>
    <xf numFmtId="182" fontId="0" fillId="4" borderId="5" xfId="0" applyNumberFormat="1" applyFont="1" applyFill="1" applyBorder="1" applyAlignment="1" applyProtection="1">
      <alignment horizontal="center" vertical="center"/>
    </xf>
    <xf numFmtId="177" fontId="0" fillId="0" borderId="8" xfId="0" applyNumberFormat="1" applyFont="1" applyBorder="1" applyAlignment="1" applyProtection="1">
      <alignment horizontal="left" vertical="center" wrapText="1"/>
    </xf>
    <xf numFmtId="0" fontId="0" fillId="4" borderId="3" xfId="0" applyNumberFormat="1" applyFont="1" applyFill="1" applyBorder="1" applyAlignment="1" applyProtection="1">
      <alignment horizontal="center" vertical="center"/>
    </xf>
    <xf numFmtId="0" fontId="0" fillId="0" borderId="8" xfId="0" applyFont="1" applyBorder="1" applyAlignment="1" applyProtection="1">
      <alignment horizontal="left" vertical="center"/>
    </xf>
    <xf numFmtId="38" fontId="5" fillId="0" borderId="2" xfId="1" applyFont="1" applyBorder="1" applyAlignment="1" applyProtection="1">
      <alignment horizontal="right" vertical="center"/>
    </xf>
    <xf numFmtId="0" fontId="0" fillId="0" borderId="10" xfId="0" applyFont="1" applyBorder="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center" vertical="center"/>
    </xf>
    <xf numFmtId="0" fontId="0" fillId="0" borderId="1" xfId="0" applyFont="1" applyBorder="1" applyAlignment="1" applyProtection="1">
      <alignment horizontal="center" vertical="center"/>
    </xf>
    <xf numFmtId="0" fontId="0" fillId="0" borderId="11" xfId="0" applyFont="1" applyBorder="1" applyAlignment="1" applyProtection="1">
      <alignment horizontal="distributed" vertical="center"/>
    </xf>
    <xf numFmtId="38" fontId="5" fillId="0" borderId="1" xfId="1" applyFont="1" applyBorder="1" applyAlignment="1" applyProtection="1">
      <alignment vertical="center"/>
    </xf>
    <xf numFmtId="0" fontId="0" fillId="0" borderId="4" xfId="0" applyFont="1" applyBorder="1" applyAlignment="1" applyProtection="1">
      <alignment vertical="center"/>
    </xf>
    <xf numFmtId="0" fontId="0" fillId="0" borderId="4" xfId="0" applyFont="1" applyBorder="1" applyAlignment="1" applyProtection="1">
      <alignment horizontal="distributed" vertical="center"/>
    </xf>
    <xf numFmtId="0" fontId="0" fillId="0" borderId="5" xfId="0" applyFont="1" applyBorder="1" applyAlignment="1" applyProtection="1">
      <alignment horizontal="distributed" vertical="center"/>
    </xf>
    <xf numFmtId="0" fontId="0" fillId="0" borderId="0" xfId="0" applyAlignment="1">
      <alignment horizontal="left" vertical="center"/>
    </xf>
    <xf numFmtId="0" fontId="20" fillId="0" borderId="0" xfId="0" applyFont="1" applyAlignment="1">
      <alignment horizontal="center" vertical="center"/>
    </xf>
    <xf numFmtId="0" fontId="0" fillId="6" borderId="31" xfId="0" applyFont="1" applyFill="1" applyBorder="1" applyAlignment="1" applyProtection="1">
      <alignment horizontal="center" vertical="center"/>
      <protection locked="0"/>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3" fillId="0" borderId="0" xfId="2" applyNumberFormat="1" applyFont="1" applyAlignment="1" applyProtection="1">
      <alignment horizontal="center" vertical="center" wrapText="1"/>
      <protection locked="0"/>
    </xf>
    <xf numFmtId="179" fontId="1" fillId="0" borderId="13" xfId="2" applyNumberFormat="1" applyFont="1" applyBorder="1" applyAlignment="1" applyProtection="1">
      <alignment horizontal="center" vertical="center" shrinkToFit="1"/>
    </xf>
    <xf numFmtId="179" fontId="1" fillId="0" borderId="47" xfId="2" applyNumberFormat="1" applyFont="1" applyBorder="1" applyAlignment="1" applyProtection="1">
      <alignment horizontal="center" vertical="center" shrinkToFit="1"/>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13" xfId="2" applyNumberFormat="1" applyFill="1" applyBorder="1" applyAlignment="1" applyProtection="1">
      <alignment horizontal="center" vertical="center" shrinkToFit="1"/>
    </xf>
    <xf numFmtId="178" fontId="1" fillId="0" borderId="47" xfId="2" applyNumberFormat="1" applyFill="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0" borderId="13" xfId="2" applyNumberFormat="1" applyFont="1" applyBorder="1" applyAlignment="1" applyProtection="1">
      <alignment horizontal="center" vertical="center" shrinkToFit="1"/>
    </xf>
    <xf numFmtId="178" fontId="1" fillId="0" borderId="47"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9" fillId="0" borderId="12" xfId="2" applyNumberFormat="1" applyFont="1" applyBorder="1" applyAlignment="1" applyProtection="1">
      <alignment horizontal="left" vertical="center" shrinkToFit="1"/>
      <protection locked="0"/>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1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11" xfId="0" applyFont="1" applyBorder="1" applyAlignment="1" applyProtection="1">
      <alignment horizontal="center" vertical="center"/>
    </xf>
    <xf numFmtId="0" fontId="0" fillId="0" borderId="37" xfId="0" applyFont="1" applyBorder="1" applyAlignment="1" applyProtection="1">
      <alignment horizontal="center" vertical="center"/>
    </xf>
    <xf numFmtId="0" fontId="0" fillId="0" borderId="38" xfId="0" applyFont="1" applyBorder="1" applyAlignment="1" applyProtection="1">
      <alignment horizontal="center" vertical="center"/>
    </xf>
    <xf numFmtId="176" fontId="5" fillId="0" borderId="11" xfId="0" applyNumberFormat="1" applyFont="1" applyBorder="1" applyAlignment="1" applyProtection="1">
      <alignment horizontal="center" vertical="center"/>
    </xf>
    <xf numFmtId="0" fontId="5" fillId="0" borderId="37" xfId="0" applyFont="1"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5" fillId="0" borderId="37" xfId="0" applyNumberFormat="1" applyFont="1" applyBorder="1" applyAlignment="1" applyProtection="1">
      <alignment horizontal="center" vertical="center"/>
    </xf>
    <xf numFmtId="0" fontId="0" fillId="0" borderId="37" xfId="0" applyNumberFormat="1" applyFont="1" applyBorder="1" applyAlignment="1" applyProtection="1">
      <alignment horizontal="center" vertical="center"/>
    </xf>
    <xf numFmtId="0" fontId="0" fillId="0" borderId="10" xfId="0" applyNumberFormat="1" applyFont="1" applyBorder="1" applyAlignment="1" applyProtection="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xf>
    <xf numFmtId="38" fontId="0" fillId="0" borderId="5" xfId="1"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29" xfId="0" applyFont="1" applyBorder="1" applyAlignment="1" applyProtection="1">
      <alignment horizontal="center" vertical="center"/>
    </xf>
    <xf numFmtId="0" fontId="0" fillId="0" borderId="43" xfId="0" applyFont="1" applyBorder="1" applyAlignment="1" applyProtection="1">
      <alignment horizontal="center" vertical="center"/>
    </xf>
    <xf numFmtId="0" fontId="0" fillId="0" borderId="45"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2" xfId="0" applyFont="1" applyBorder="1" applyAlignment="1" applyProtection="1">
      <alignment horizontal="center" vertical="center"/>
    </xf>
    <xf numFmtId="0" fontId="0" fillId="0" borderId="47" xfId="0" applyFont="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77">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top style="thin">
          <color auto="1"/>
        </top>
        <bottom style="thin">
          <color auto="1"/>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1"/>
        <color auto="1"/>
        <name val="ＭＳ Ｐゴシック"/>
        <scheme val="none"/>
      </font>
      <numFmt numFmtId="178" formatCode="#,##0_ "/>
      <fill>
        <patternFill patternType="solid">
          <fgColor indexed="64"/>
          <bgColor theme="8" tint="0.79998168889431442"/>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alignment horizontal="left" vertical="center" textRotation="0" wrapText="0" indent="0" justifyLastLine="0" shrinkToFit="0" readingOrder="0"/>
      <border diagonalUp="0" diagonalDown="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6"/>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right/>
        <top style="thin">
          <color indexed="64"/>
        </top>
        <bottom style="thin">
          <color indexed="64"/>
        </bottom>
      </border>
      <protection locked="0" hidden="0"/>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xr9:uid="{00000000-0011-0000-FFFF-FFFF00000000}">
      <tableStyleElement type="wholeTable" dxfId="76"/>
    </tableStyle>
  </tableStyles>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112059</xdr:rowOff>
    </xdr:from>
    <xdr:to>
      <xdr:col>12</xdr:col>
      <xdr:colOff>246530</xdr:colOff>
      <xdr:row>5</xdr:row>
      <xdr:rowOff>295276</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H="1">
          <a:off x="3556747" y="1557618"/>
          <a:ext cx="3626224" cy="18321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372596</xdr:colOff>
      <xdr:row>0</xdr:row>
      <xdr:rowOff>28015</xdr:rowOff>
    </xdr:from>
    <xdr:to>
      <xdr:col>11</xdr:col>
      <xdr:colOff>1117787</xdr:colOff>
      <xdr:row>2</xdr:row>
      <xdr:rowOff>76200</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933390" y="28015"/>
          <a:ext cx="1933015" cy="541244"/>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B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C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D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E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F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F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F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F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F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F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F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F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F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F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F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F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F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F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F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F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F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F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F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F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F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F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F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F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F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F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F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F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1000-000003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1000-000004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1000-000005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1000-000006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1000-000007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1000-000008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1000-000009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1000-00000A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1000-00000B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1000-00000C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1000-00000D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1000-00000E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1000-00000F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1000-000010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1000-000011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1000-000012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1000-000013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1000-000014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1000-000015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1000-000016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1000-000017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1000-000018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1000-000019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1000-00001A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1000-00001B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1000-00001C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1000-00001D000000}"/>
            </a:ext>
          </a:extLst>
        </xdr:cNvPr>
        <xdr:cNvSpPr>
          <a:spLocks noChangeShapeType="1"/>
        </xdr:cNvSpPr>
      </xdr:nvSpPr>
      <xdr:spPr bwMode="auto">
        <a:xfrm>
          <a:off x="109029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1000-00001E000000}"/>
            </a:ext>
          </a:extLst>
        </xdr:cNvPr>
        <xdr:cNvSpPr txBox="1">
          <a:spLocks noChangeArrowheads="1"/>
        </xdr:cNvSpPr>
      </xdr:nvSpPr>
      <xdr:spPr bwMode="auto">
        <a:xfrm>
          <a:off x="42640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11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11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11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11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11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11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11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11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11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11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11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11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11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11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11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11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11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11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11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11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11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11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11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11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11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11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11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12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12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12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12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12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12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12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12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12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12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12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12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12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12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12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12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12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12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12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12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12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12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12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12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12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12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12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38</xdr:row>
      <xdr:rowOff>88900</xdr:rowOff>
    </xdr:from>
    <xdr:to>
      <xdr:col>11</xdr:col>
      <xdr:colOff>774700</xdr:colOff>
      <xdr:row>48</xdr:row>
      <xdr:rowOff>115261</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27000" y="10238228"/>
          <a:ext cx="5898456" cy="2337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画面一番下のシートの名称（従業者</a:t>
          </a:r>
          <a:r>
            <a:rPr lang="en-US" altLang="ja-JP" sz="1100" b="0" i="0" u="none" strike="noStrike">
              <a:solidFill>
                <a:schemeClr val="dk1"/>
              </a:solidFill>
              <a:effectLst/>
              <a:latin typeface="+mn-lt"/>
              <a:ea typeface="+mn-ea"/>
              <a:cs typeface="+mn-cs"/>
            </a:rPr>
            <a:t>A</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a:extLst>
            <a:ext uri="{FF2B5EF4-FFF2-40B4-BE49-F238E27FC236}">
              <a16:creationId xmlns:a16="http://schemas.microsoft.com/office/drawing/2014/main" id="{00000000-0008-0000-0400-000003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a:extLst>
            <a:ext uri="{FF2B5EF4-FFF2-40B4-BE49-F238E27FC236}">
              <a16:creationId xmlns:a16="http://schemas.microsoft.com/office/drawing/2014/main" id="{00000000-0008-0000-0400-000004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a:extLst>
            <a:ext uri="{FF2B5EF4-FFF2-40B4-BE49-F238E27FC236}">
              <a16:creationId xmlns:a16="http://schemas.microsoft.com/office/drawing/2014/main" id="{00000000-0008-0000-0400-000005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a:extLst>
            <a:ext uri="{FF2B5EF4-FFF2-40B4-BE49-F238E27FC236}">
              <a16:creationId xmlns:a16="http://schemas.microsoft.com/office/drawing/2014/main" id="{00000000-0008-0000-0400-000006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a:extLst>
            <a:ext uri="{FF2B5EF4-FFF2-40B4-BE49-F238E27FC236}">
              <a16:creationId xmlns:a16="http://schemas.microsoft.com/office/drawing/2014/main" id="{00000000-0008-0000-0400-000007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a:extLst>
            <a:ext uri="{FF2B5EF4-FFF2-40B4-BE49-F238E27FC236}">
              <a16:creationId xmlns:a16="http://schemas.microsoft.com/office/drawing/2014/main" id="{00000000-0008-0000-0400-000008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a:extLst>
            <a:ext uri="{FF2B5EF4-FFF2-40B4-BE49-F238E27FC236}">
              <a16:creationId xmlns:a16="http://schemas.microsoft.com/office/drawing/2014/main" id="{00000000-0008-0000-0400-000009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a:extLst>
            <a:ext uri="{FF2B5EF4-FFF2-40B4-BE49-F238E27FC236}">
              <a16:creationId xmlns:a16="http://schemas.microsoft.com/office/drawing/2014/main" id="{00000000-0008-0000-0400-00000A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a:extLst>
            <a:ext uri="{FF2B5EF4-FFF2-40B4-BE49-F238E27FC236}">
              <a16:creationId xmlns:a16="http://schemas.microsoft.com/office/drawing/2014/main" id="{00000000-0008-0000-0400-00000B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a:extLst>
            <a:ext uri="{FF2B5EF4-FFF2-40B4-BE49-F238E27FC236}">
              <a16:creationId xmlns:a16="http://schemas.microsoft.com/office/drawing/2014/main" id="{00000000-0008-0000-0400-00000C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a:extLst>
            <a:ext uri="{FF2B5EF4-FFF2-40B4-BE49-F238E27FC236}">
              <a16:creationId xmlns:a16="http://schemas.microsoft.com/office/drawing/2014/main" id="{00000000-0008-0000-0400-00000D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a:extLst>
            <a:ext uri="{FF2B5EF4-FFF2-40B4-BE49-F238E27FC236}">
              <a16:creationId xmlns:a16="http://schemas.microsoft.com/office/drawing/2014/main" id="{00000000-0008-0000-0400-00000E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a:extLst>
            <a:ext uri="{FF2B5EF4-FFF2-40B4-BE49-F238E27FC236}">
              <a16:creationId xmlns:a16="http://schemas.microsoft.com/office/drawing/2014/main" id="{00000000-0008-0000-0400-00000F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a:extLst>
            <a:ext uri="{FF2B5EF4-FFF2-40B4-BE49-F238E27FC236}">
              <a16:creationId xmlns:a16="http://schemas.microsoft.com/office/drawing/2014/main" id="{00000000-0008-0000-0400-000010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a:extLst>
            <a:ext uri="{FF2B5EF4-FFF2-40B4-BE49-F238E27FC236}">
              <a16:creationId xmlns:a16="http://schemas.microsoft.com/office/drawing/2014/main" id="{00000000-0008-0000-0400-000011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a:extLst>
            <a:ext uri="{FF2B5EF4-FFF2-40B4-BE49-F238E27FC236}">
              <a16:creationId xmlns:a16="http://schemas.microsoft.com/office/drawing/2014/main" id="{00000000-0008-0000-0400-000012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a:extLst>
            <a:ext uri="{FF2B5EF4-FFF2-40B4-BE49-F238E27FC236}">
              <a16:creationId xmlns:a16="http://schemas.microsoft.com/office/drawing/2014/main" id="{00000000-0008-0000-0400-000013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a:extLst>
            <a:ext uri="{FF2B5EF4-FFF2-40B4-BE49-F238E27FC236}">
              <a16:creationId xmlns:a16="http://schemas.microsoft.com/office/drawing/2014/main" id="{00000000-0008-0000-0400-000014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a:extLst>
            <a:ext uri="{FF2B5EF4-FFF2-40B4-BE49-F238E27FC236}">
              <a16:creationId xmlns:a16="http://schemas.microsoft.com/office/drawing/2014/main" id="{00000000-0008-0000-0400-000015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a:extLst>
            <a:ext uri="{FF2B5EF4-FFF2-40B4-BE49-F238E27FC236}">
              <a16:creationId xmlns:a16="http://schemas.microsoft.com/office/drawing/2014/main" id="{00000000-0008-0000-0400-000016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a:extLst>
            <a:ext uri="{FF2B5EF4-FFF2-40B4-BE49-F238E27FC236}">
              <a16:creationId xmlns:a16="http://schemas.microsoft.com/office/drawing/2014/main" id="{00000000-0008-0000-0400-000017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a:extLst>
            <a:ext uri="{FF2B5EF4-FFF2-40B4-BE49-F238E27FC236}">
              <a16:creationId xmlns:a16="http://schemas.microsoft.com/office/drawing/2014/main" id="{00000000-0008-0000-0400-000018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a:extLst>
            <a:ext uri="{FF2B5EF4-FFF2-40B4-BE49-F238E27FC236}">
              <a16:creationId xmlns:a16="http://schemas.microsoft.com/office/drawing/2014/main" id="{00000000-0008-0000-0400-000019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a:extLst>
            <a:ext uri="{FF2B5EF4-FFF2-40B4-BE49-F238E27FC236}">
              <a16:creationId xmlns:a16="http://schemas.microsoft.com/office/drawing/2014/main" id="{00000000-0008-0000-0400-00001A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a:extLst>
            <a:ext uri="{FF2B5EF4-FFF2-40B4-BE49-F238E27FC236}">
              <a16:creationId xmlns:a16="http://schemas.microsoft.com/office/drawing/2014/main" id="{00000000-0008-0000-0400-00001B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a:extLst>
            <a:ext uri="{FF2B5EF4-FFF2-40B4-BE49-F238E27FC236}">
              <a16:creationId xmlns:a16="http://schemas.microsoft.com/office/drawing/2014/main" id="{00000000-0008-0000-0400-00001C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a:extLst>
            <a:ext uri="{FF2B5EF4-FFF2-40B4-BE49-F238E27FC236}">
              <a16:creationId xmlns:a16="http://schemas.microsoft.com/office/drawing/2014/main" id="{00000000-0008-0000-0400-00001D000000}"/>
            </a:ext>
          </a:extLst>
        </xdr:cNvPr>
        <xdr:cNvSpPr>
          <a:spLocks noChangeShapeType="1"/>
        </xdr:cNvSpPr>
      </xdr:nvSpPr>
      <xdr:spPr bwMode="auto">
        <a:xfrm>
          <a:off x="11868150" y="17449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a:extLst>
            <a:ext uri="{FF2B5EF4-FFF2-40B4-BE49-F238E27FC236}">
              <a16:creationId xmlns:a16="http://schemas.microsoft.com/office/drawing/2014/main" id="{00000000-0008-0000-0400-00001F000000}"/>
            </a:ext>
          </a:extLst>
        </xdr:cNvPr>
        <xdr:cNvSpPr txBox="1">
          <a:spLocks noChangeArrowheads="1"/>
        </xdr:cNvSpPr>
      </xdr:nvSpPr>
      <xdr:spPr bwMode="auto">
        <a:xfrm>
          <a:off x="4610099" y="812800"/>
          <a:ext cx="6407150"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673099</xdr:colOff>
      <xdr:row>15</xdr:row>
      <xdr:rowOff>25400</xdr:rowOff>
    </xdr:from>
    <xdr:to>
      <xdr:col>8</xdr:col>
      <xdr:colOff>880532</xdr:colOff>
      <xdr:row>17</xdr:row>
      <xdr:rowOff>88900</xdr:rowOff>
    </xdr:to>
    <xdr:sp macro="" textlink="">
      <xdr:nvSpPr>
        <xdr:cNvPr id="32" name="四角形吹き出し 31">
          <a:extLst>
            <a:ext uri="{FF2B5EF4-FFF2-40B4-BE49-F238E27FC236}">
              <a16:creationId xmlns:a16="http://schemas.microsoft.com/office/drawing/2014/main" id="{00000000-0008-0000-0400-000020000000}"/>
            </a:ext>
          </a:extLst>
        </xdr:cNvPr>
        <xdr:cNvSpPr/>
      </xdr:nvSpPr>
      <xdr:spPr>
        <a:xfrm>
          <a:off x="1841499" y="6858000"/>
          <a:ext cx="3407833" cy="1248833"/>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a:extLst>
            <a:ext uri="{FF2B5EF4-FFF2-40B4-BE49-F238E27FC236}">
              <a16:creationId xmlns:a16="http://schemas.microsoft.com/office/drawing/2014/main" id="{00000000-0008-0000-0400-000021000000}"/>
            </a:ext>
          </a:extLst>
        </xdr:cNvPr>
        <xdr:cNvSpPr/>
      </xdr:nvSpPr>
      <xdr:spPr>
        <a:xfrm>
          <a:off x="9963150" y="6330950"/>
          <a:ext cx="2641600" cy="11811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1</xdr:col>
      <xdr:colOff>596899</xdr:colOff>
      <xdr:row>9</xdr:row>
      <xdr:rowOff>139700</xdr:rowOff>
    </xdr:from>
    <xdr:to>
      <xdr:col>8</xdr:col>
      <xdr:colOff>643466</xdr:colOff>
      <xdr:row>10</xdr:row>
      <xdr:rowOff>564777</xdr:rowOff>
    </xdr:to>
    <xdr:sp macro="" textlink="">
      <xdr:nvSpPr>
        <xdr:cNvPr id="34" name="四角形吹き出し 33">
          <a:extLst>
            <a:ext uri="{FF2B5EF4-FFF2-40B4-BE49-F238E27FC236}">
              <a16:creationId xmlns:a16="http://schemas.microsoft.com/office/drawing/2014/main" id="{00000000-0008-0000-0400-000022000000}"/>
            </a:ext>
          </a:extLst>
        </xdr:cNvPr>
        <xdr:cNvSpPr/>
      </xdr:nvSpPr>
      <xdr:spPr>
        <a:xfrm>
          <a:off x="1765299" y="3416300"/>
          <a:ext cx="3246967" cy="1017744"/>
        </a:xfrm>
        <a:prstGeom prst="wedgeRectCallout">
          <a:avLst>
            <a:gd name="adj1" fmla="val -70597"/>
            <a:gd name="adj2" fmla="val -342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給料締日の翌日をスタートにしてください</a:t>
          </a:r>
        </a:p>
      </xdr:txBody>
    </xdr:sp>
    <xdr:clientData/>
  </xdr:twoCellAnchor>
  <xdr:twoCellAnchor>
    <xdr:from>
      <xdr:col>10</xdr:col>
      <xdr:colOff>1511300</xdr:colOff>
      <xdr:row>9</xdr:row>
      <xdr:rowOff>207433</xdr:rowOff>
    </xdr:from>
    <xdr:to>
      <xdr:col>10</xdr:col>
      <xdr:colOff>5359400</xdr:colOff>
      <xdr:row>10</xdr:row>
      <xdr:rowOff>334433</xdr:rowOff>
    </xdr:to>
    <xdr:sp macro="" textlink="">
      <xdr:nvSpPr>
        <xdr:cNvPr id="35" name="四角形吹き出し 34">
          <a:extLst>
            <a:ext uri="{FF2B5EF4-FFF2-40B4-BE49-F238E27FC236}">
              <a16:creationId xmlns:a16="http://schemas.microsoft.com/office/drawing/2014/main" id="{00000000-0008-0000-0400-000023000000}"/>
            </a:ext>
          </a:extLst>
        </xdr:cNvPr>
        <xdr:cNvSpPr/>
      </xdr:nvSpPr>
      <xdr:spPr>
        <a:xfrm>
          <a:off x="6972300" y="3484033"/>
          <a:ext cx="3848100" cy="719667"/>
        </a:xfrm>
        <a:prstGeom prst="wedgeRectCallout">
          <a:avLst>
            <a:gd name="adj1" fmla="val -65550"/>
            <a:gd name="adj2" fmla="val -381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6" name="右中かっこ 35">
          <a:extLst>
            <a:ext uri="{FF2B5EF4-FFF2-40B4-BE49-F238E27FC236}">
              <a16:creationId xmlns:a16="http://schemas.microsoft.com/office/drawing/2014/main" id="{00000000-0008-0000-0400-000024000000}"/>
            </a:ext>
          </a:extLst>
        </xdr:cNvPr>
        <xdr:cNvSpPr/>
      </xdr:nvSpPr>
      <xdr:spPr>
        <a:xfrm>
          <a:off x="7461250" y="408305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37" name="四角形吹き出し 36">
          <a:extLst>
            <a:ext uri="{FF2B5EF4-FFF2-40B4-BE49-F238E27FC236}">
              <a16:creationId xmlns:a16="http://schemas.microsoft.com/office/drawing/2014/main" id="{00000000-0008-0000-0400-000025000000}"/>
            </a:ext>
          </a:extLst>
        </xdr:cNvPr>
        <xdr:cNvSpPr/>
      </xdr:nvSpPr>
      <xdr:spPr>
        <a:xfrm>
          <a:off x="8375650" y="4438650"/>
          <a:ext cx="4191000" cy="9398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38" name="四角形吹き出し 37">
          <a:extLst>
            <a:ext uri="{FF2B5EF4-FFF2-40B4-BE49-F238E27FC236}">
              <a16:creationId xmlns:a16="http://schemas.microsoft.com/office/drawing/2014/main" id="{00000000-0008-0000-0400-000026000000}"/>
            </a:ext>
          </a:extLst>
        </xdr:cNvPr>
        <xdr:cNvSpPr/>
      </xdr:nvSpPr>
      <xdr:spPr>
        <a:xfrm>
          <a:off x="4651375" y="1968500"/>
          <a:ext cx="5908675"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39" name="右中かっこ 38">
          <a:extLst>
            <a:ext uri="{FF2B5EF4-FFF2-40B4-BE49-F238E27FC236}">
              <a16:creationId xmlns:a16="http://schemas.microsoft.com/office/drawing/2014/main" id="{00000000-0008-0000-0400-000027000000}"/>
            </a:ext>
          </a:extLst>
        </xdr:cNvPr>
        <xdr:cNvSpPr/>
      </xdr:nvSpPr>
      <xdr:spPr>
        <a:xfrm>
          <a:off x="8299450" y="6959600"/>
          <a:ext cx="635000" cy="15367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2925234</xdr:colOff>
      <xdr:row>17</xdr:row>
      <xdr:rowOff>563034</xdr:rowOff>
    </xdr:from>
    <xdr:to>
      <xdr:col>12</xdr:col>
      <xdr:colOff>186267</xdr:colOff>
      <xdr:row>19</xdr:row>
      <xdr:rowOff>321733</xdr:rowOff>
    </xdr:to>
    <xdr:sp macro="" textlink="">
      <xdr:nvSpPr>
        <xdr:cNvPr id="40" name="四角形吹き出し 39">
          <a:extLst>
            <a:ext uri="{FF2B5EF4-FFF2-40B4-BE49-F238E27FC236}">
              <a16:creationId xmlns:a16="http://schemas.microsoft.com/office/drawing/2014/main" id="{00000000-0008-0000-0400-000028000000}"/>
            </a:ext>
          </a:extLst>
        </xdr:cNvPr>
        <xdr:cNvSpPr/>
      </xdr:nvSpPr>
      <xdr:spPr>
        <a:xfrm>
          <a:off x="8386234" y="8580967"/>
          <a:ext cx="3467100" cy="944033"/>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4873776</xdr:colOff>
      <xdr:row>0</xdr:row>
      <xdr:rowOff>122767</xdr:rowOff>
    </xdr:from>
    <xdr:to>
      <xdr:col>12</xdr:col>
      <xdr:colOff>608391</xdr:colOff>
      <xdr:row>2</xdr:row>
      <xdr:rowOff>8467</xdr:rowOff>
    </xdr:to>
    <xdr:sp macro="" textlink="">
      <xdr:nvSpPr>
        <xdr:cNvPr id="41" name="角丸四角形 40">
          <a:extLst>
            <a:ext uri="{FF2B5EF4-FFF2-40B4-BE49-F238E27FC236}">
              <a16:creationId xmlns:a16="http://schemas.microsoft.com/office/drawing/2014/main" id="{00000000-0008-0000-0400-000029000000}"/>
            </a:ext>
          </a:extLst>
        </xdr:cNvPr>
        <xdr:cNvSpPr/>
      </xdr:nvSpPr>
      <xdr:spPr>
        <a:xfrm>
          <a:off x="10380133" y="122767"/>
          <a:ext cx="1939472"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twoCellAnchor>
    <xdr:from>
      <xdr:col>10</xdr:col>
      <xdr:colOff>2286000</xdr:colOff>
      <xdr:row>3</xdr:row>
      <xdr:rowOff>169333</xdr:rowOff>
    </xdr:from>
    <xdr:to>
      <xdr:col>10</xdr:col>
      <xdr:colOff>4792135</xdr:colOff>
      <xdr:row>4</xdr:row>
      <xdr:rowOff>143933</xdr:rowOff>
    </xdr:to>
    <xdr:sp macro="" textlink="">
      <xdr:nvSpPr>
        <xdr:cNvPr id="42" name="四角形吹き出し 41">
          <a:extLst>
            <a:ext uri="{FF2B5EF4-FFF2-40B4-BE49-F238E27FC236}">
              <a16:creationId xmlns:a16="http://schemas.microsoft.com/office/drawing/2014/main" id="{00000000-0008-0000-0400-00002A000000}"/>
            </a:ext>
          </a:extLst>
        </xdr:cNvPr>
        <xdr:cNvSpPr/>
      </xdr:nvSpPr>
      <xdr:spPr>
        <a:xfrm>
          <a:off x="7747000" y="1312333"/>
          <a:ext cx="2506135" cy="355600"/>
        </a:xfrm>
        <a:prstGeom prst="wedgeRectCallout">
          <a:avLst>
            <a:gd name="adj1" fmla="val 87949"/>
            <a:gd name="adj2" fmla="val 16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twoCellAnchor>
    <xdr:from>
      <xdr:col>10</xdr:col>
      <xdr:colOff>2345267</xdr:colOff>
      <xdr:row>7</xdr:row>
      <xdr:rowOff>76200</xdr:rowOff>
    </xdr:from>
    <xdr:to>
      <xdr:col>10</xdr:col>
      <xdr:colOff>4851402</xdr:colOff>
      <xdr:row>8</xdr:row>
      <xdr:rowOff>127000</xdr:rowOff>
    </xdr:to>
    <xdr:sp macro="" textlink="">
      <xdr:nvSpPr>
        <xdr:cNvPr id="43" name="四角形吹き出し 42">
          <a:extLst>
            <a:ext uri="{FF2B5EF4-FFF2-40B4-BE49-F238E27FC236}">
              <a16:creationId xmlns:a16="http://schemas.microsoft.com/office/drawing/2014/main" id="{00000000-0008-0000-0400-00002B000000}"/>
            </a:ext>
          </a:extLst>
        </xdr:cNvPr>
        <xdr:cNvSpPr/>
      </xdr:nvSpPr>
      <xdr:spPr>
        <a:xfrm>
          <a:off x="7806267" y="2743200"/>
          <a:ext cx="2506135" cy="355600"/>
        </a:xfrm>
        <a:prstGeom prst="wedgeRectCallout">
          <a:avLst>
            <a:gd name="adj1" fmla="val 86935"/>
            <a:gd name="adj2" fmla="val 138302"/>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500-000003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500-000004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500-000005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500-000006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500-000007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500-000008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500-000009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500-00000A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500-00000B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500-00000C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500-00000D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500-00000E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500-00000F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500-000010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500-000011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500-000012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500-000013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500-000014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500-000015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500-000016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500-000017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500-000018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500-000019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500-00001A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500-00001B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500-00001C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500-00001D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a:extLst>
            <a:ext uri="{FF2B5EF4-FFF2-40B4-BE49-F238E27FC236}">
              <a16:creationId xmlns:a16="http://schemas.microsoft.com/office/drawing/2014/main" id="{00000000-0008-0000-0500-00001F000000}"/>
            </a:ext>
          </a:extLst>
        </xdr:cNvPr>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6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7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8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9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0" name="Text Box 60">
          <a:extLst>
            <a:ext uri="{FF2B5EF4-FFF2-40B4-BE49-F238E27FC236}">
              <a16:creationId xmlns:a16="http://schemas.microsoft.com/office/drawing/2014/main" id="{00000000-0008-0000-0A00-00001E000000}"/>
            </a:ext>
          </a:extLst>
        </xdr:cNvPr>
        <xdr:cNvSpPr txBox="1">
          <a:spLocks noChangeArrowheads="1"/>
        </xdr:cNvSpPr>
      </xdr:nvSpPr>
      <xdr:spPr bwMode="auto">
        <a:xfrm>
          <a:off x="4238624" y="812800"/>
          <a:ext cx="628332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直接人件費総括表" displayName="直接人件費総括表" ref="A6:L13" headerRowCount="0" totalsRowCount="1" headerRowBorderDxfId="75" tableBorderDxfId="74">
  <tableColumns count="12">
    <tableColumn id="1" xr3:uid="{00000000-0010-0000-0000-000001000000}" name="列1" totalsRowLabel="合　　　計" headerRowDxfId="73" dataDxfId="72" totalsRowDxfId="71"/>
    <tableColumn id="3" xr3:uid="{00000000-0010-0000-0000-000003000000}" name="列3" totalsRowFunction="custom" headerRowDxfId="70" dataDxfId="69" totalsRowDxfId="68" headerRowCellStyle="桁区切り" dataCellStyle="桁区切り">
      <totalsRowFormula>SUBTOTAL(109,直接人件費総括表[列3])
  +ROUNDDOWN(SUBTOTAL(109,直接人件費総括表[列5])/60,0)</totalsRowFormula>
    </tableColumn>
    <tableColumn id="4" xr3:uid="{00000000-0010-0000-0000-000004000000}" name="列4" totalsRowLabel="時間" headerRowDxfId="67" dataDxfId="66" totalsRowDxfId="65"/>
    <tableColumn id="5" xr3:uid="{00000000-0010-0000-0000-000005000000}" name="列5" totalsRowFunction="custom" headerRowDxfId="64" dataDxfId="63" totalsRowDxfId="62" headerRowCellStyle="桁区切り" dataCellStyle="桁区切り">
      <totalsRowFormula>IF(SUBTOTAL(109,直接人件費総括表[列5])&gt;=60,
     MOD(SUBTOTAL(109,直接人件費総括表[列5]),60),
     SUBTOTAL(109,直接人件費総括表[列5]))</totalsRowFormula>
    </tableColumn>
    <tableColumn id="6" xr3:uid="{00000000-0010-0000-0000-000006000000}" name="列6" totalsRowLabel="分" headerRowDxfId="61" dataDxfId="60" totalsRowDxfId="59"/>
    <tableColumn id="7" xr3:uid="{00000000-0010-0000-0000-000007000000}" name="列7" headerRowDxfId="58" dataDxfId="57" totalsRowDxfId="56"/>
    <tableColumn id="8" xr3:uid="{00000000-0010-0000-0000-000008000000}" name="列8" totalsRowFunction="sum" headerRowDxfId="55" dataDxfId="54" totalsRowDxfId="53">
      <calculatedColumnFormula>(B6*F6)+(D6*F6/60)</calculatedColumnFormula>
    </tableColumn>
    <tableColumn id="9" xr3:uid="{00000000-0010-0000-0000-000009000000}" name="列9" totalsRowLabel="円" headerRowDxfId="52" dataDxfId="51" totalsRowDxfId="50"/>
    <tableColumn id="12" xr3:uid="{00000000-0010-0000-0000-00000C000000}" name="列12" totalsRowFunction="sum" headerRowDxfId="49" dataDxfId="48" totalsRowDxfId="47" dataCellStyle="桁区切り"/>
    <tableColumn id="2" xr3:uid="{00000000-0010-0000-0000-000002000000}" name="列2" totalsRowLabel="円" headerRowDxfId="46" dataDxfId="45" totalsRowDxfId="44"/>
    <tableColumn id="10" xr3:uid="{00000000-0010-0000-0000-00000A000000}" name="列10" headerRowDxfId="43" dataDxfId="42" totalsRowDxfId="41"/>
    <tableColumn id="11" xr3:uid="{00000000-0010-0000-0000-00000B000000}" name="列11" headerRowDxfId="40" dataDxfId="39" totalsRowDxfId="38"/>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直接人件費総括表4" displayName="直接人件費総括表4" ref="A6:L13" headerRowCount="0" totalsRowCount="1" headerRowBorderDxfId="37" tableBorderDxfId="36">
  <tableColumns count="12">
    <tableColumn id="1" xr3:uid="{00000000-0010-0000-0100-000001000000}" name="列1" totalsRowLabel="合　　　計" headerRowDxfId="35" dataDxfId="34" totalsRowDxfId="33"/>
    <tableColumn id="3" xr3:uid="{00000000-0010-0000-0100-000003000000}" name="列3" totalsRowFunction="custom" headerRowDxfId="32" dataDxfId="31" totalsRowDxfId="30" headerRowCellStyle="桁区切り" dataCellStyle="桁区切り">
      <totalsRowFormula>SUBTOTAL(109,直接人件費総括表4[列3])
  +ROUNDDOWN(SUBTOTAL(109,直接人件費総括表4[列5])/60,0)</totalsRowFormula>
    </tableColumn>
    <tableColumn id="4" xr3:uid="{00000000-0010-0000-0100-000004000000}" name="列4" totalsRowLabel="時間" headerRowDxfId="29" dataDxfId="28" totalsRowDxfId="27"/>
    <tableColumn id="5" xr3:uid="{00000000-0010-0000-0100-000005000000}" name="列5" totalsRowFunction="custom" headerRowDxfId="26" dataDxfId="25" totalsRowDxfId="24" headerRowCellStyle="桁区切り" dataCellStyle="桁区切り">
      <totalsRowFormula>IF(SUBTOTAL(109,直接人件費総括表4[列5])&gt;=60,
     MOD(SUBTOTAL(109,直接人件費総括表4[列5]),60),
     SUBTOTAL(109,直接人件費総括表4[列5]))</totalsRowFormula>
    </tableColumn>
    <tableColumn id="6" xr3:uid="{00000000-0010-0000-0100-000006000000}" name="列6" totalsRowLabel="分" headerRowDxfId="23" dataDxfId="22" totalsRowDxfId="21"/>
    <tableColumn id="7" xr3:uid="{00000000-0010-0000-0100-000007000000}" name="列7" headerRowDxfId="20" dataDxfId="19" totalsRowDxfId="18"/>
    <tableColumn id="8" xr3:uid="{00000000-0010-0000-0100-000008000000}" name="列8" totalsRowFunction="sum" headerRowDxfId="17" dataDxfId="16" totalsRowDxfId="15">
      <calculatedColumnFormula>(B6*F6)+(D6*F6/60)</calculatedColumnFormula>
    </tableColumn>
    <tableColumn id="9" xr3:uid="{00000000-0010-0000-0100-000009000000}" name="列9" totalsRowLabel="円" headerRowDxfId="14" dataDxfId="13" totalsRowDxfId="12"/>
    <tableColumn id="12" xr3:uid="{00000000-0010-0000-0100-00000C000000}" name="列12" totalsRowFunction="sum" headerRowDxfId="11" dataDxfId="10" totalsRowDxfId="9" dataCellStyle="桁区切り"/>
    <tableColumn id="2" xr3:uid="{00000000-0010-0000-0100-000002000000}" name="列2" totalsRowLabel="円" headerRowDxfId="8" dataDxfId="7" totalsRowDxfId="6"/>
    <tableColumn id="10" xr3:uid="{00000000-0010-0000-0100-00000A000000}" name="列10" headerRowDxfId="5" dataDxfId="4" totalsRowDxfId="3"/>
    <tableColumn id="11" xr3:uid="{00000000-0010-0000-0100-00000B000000}" name="列11" headerRowDxfId="2" dataDxfId="1" totalsRowDxfId="0"/>
  </tableColumns>
  <tableStyleInfo name="テーブル スタイル 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T31"/>
  <sheetViews>
    <sheetView showGridLines="0" tabSelected="1" view="pageBreakPreview" zoomScale="90" zoomScaleNormal="100" zoomScaleSheetLayoutView="90" workbookViewId="0">
      <selection activeCell="I6" sqref="I6"/>
    </sheetView>
  </sheetViews>
  <sheetFormatPr defaultRowHeight="13" x14ac:dyDescent="0.2"/>
  <cols>
    <col min="1" max="1" width="25" customWidth="1"/>
    <col min="2" max="4" width="6.1796875" customWidth="1"/>
    <col min="5" max="5" width="5.6328125" customWidth="1"/>
    <col min="6" max="6" width="12.453125" customWidth="1"/>
    <col min="7" max="7" width="15.6328125" customWidth="1"/>
    <col min="8" max="8" width="6.1796875" customWidth="1"/>
    <col min="9" max="9" width="15.6328125" customWidth="1"/>
    <col min="10" max="10" width="6.1796875" customWidth="1"/>
    <col min="11" max="11" width="35.81640625" customWidth="1"/>
    <col min="12" max="12" width="11" customWidth="1"/>
  </cols>
  <sheetData>
    <row r="1" spans="1:20" ht="18.75" customHeight="1" x14ac:dyDescent="0.2">
      <c r="A1" s="219" t="s">
        <v>84</v>
      </c>
      <c r="B1" s="219"/>
      <c r="C1" s="219"/>
      <c r="D1" s="219"/>
      <c r="E1" s="219"/>
      <c r="F1" s="219"/>
      <c r="G1" s="219"/>
      <c r="H1" s="219"/>
      <c r="I1" s="219"/>
      <c r="J1" s="219"/>
      <c r="K1" s="219"/>
      <c r="L1" s="219"/>
      <c r="M1" s="163"/>
      <c r="N1" s="163"/>
      <c r="O1" s="163"/>
      <c r="P1" s="163"/>
      <c r="Q1" s="163"/>
      <c r="R1" s="163"/>
      <c r="S1" s="163"/>
      <c r="T1" s="163"/>
    </row>
    <row r="2" spans="1:20" ht="21.75" customHeight="1" x14ac:dyDescent="0.2">
      <c r="A2" s="220" t="s">
        <v>83</v>
      </c>
      <c r="B2" s="220"/>
      <c r="C2" s="220"/>
      <c r="D2" s="220"/>
      <c r="E2" s="220"/>
      <c r="F2" s="220"/>
      <c r="G2" s="220"/>
      <c r="H2" s="220"/>
      <c r="I2" s="220"/>
      <c r="J2" s="220"/>
      <c r="K2" s="220"/>
      <c r="L2" s="220"/>
      <c r="M2" s="163"/>
      <c r="N2" s="163"/>
      <c r="O2" s="163"/>
      <c r="P2" s="163"/>
      <c r="Q2" s="163"/>
      <c r="R2" s="163"/>
      <c r="S2" s="163"/>
      <c r="T2" s="163"/>
    </row>
    <row r="3" spans="1:20" ht="33" customHeight="1" thickBot="1" x14ac:dyDescent="0.25">
      <c r="A3" s="162" t="s">
        <v>40</v>
      </c>
      <c r="B3" s="221"/>
      <c r="C3" s="221"/>
      <c r="D3" s="221"/>
      <c r="E3" s="221"/>
      <c r="F3" s="221"/>
      <c r="G3" s="164"/>
      <c r="H3" s="89"/>
      <c r="I3" s="89"/>
      <c r="J3" s="89"/>
      <c r="K3" s="89"/>
      <c r="L3" s="163"/>
      <c r="M3" s="163"/>
      <c r="N3" s="163"/>
      <c r="O3" s="163"/>
      <c r="P3" s="163"/>
      <c r="Q3" s="163"/>
      <c r="R3" s="163"/>
      <c r="S3" s="163"/>
      <c r="T3" s="163"/>
    </row>
    <row r="4" spans="1:20" ht="17.25" customHeight="1" x14ac:dyDescent="0.2">
      <c r="A4" s="163"/>
      <c r="B4" s="163"/>
      <c r="C4" s="163"/>
      <c r="D4" s="163"/>
      <c r="E4" s="163"/>
      <c r="F4" s="163"/>
      <c r="G4" s="163"/>
      <c r="H4" s="163"/>
      <c r="I4" s="163"/>
      <c r="J4" s="163"/>
      <c r="K4" s="163"/>
      <c r="L4" s="163"/>
      <c r="M4" s="163"/>
      <c r="N4" s="163"/>
      <c r="O4" s="163"/>
      <c r="P4" s="163"/>
      <c r="Q4" s="163"/>
      <c r="R4" s="163"/>
      <c r="S4" s="163"/>
      <c r="T4" s="163"/>
    </row>
    <row r="5" spans="1:20" ht="37.5" customHeight="1" x14ac:dyDescent="0.2">
      <c r="A5" s="165" t="s">
        <v>41</v>
      </c>
      <c r="B5" s="222" t="s">
        <v>78</v>
      </c>
      <c r="C5" s="223"/>
      <c r="D5" s="223"/>
      <c r="E5" s="224"/>
      <c r="F5" s="167" t="s">
        <v>42</v>
      </c>
      <c r="G5" s="225" t="s">
        <v>79</v>
      </c>
      <c r="H5" s="226"/>
      <c r="I5" s="227" t="s">
        <v>80</v>
      </c>
      <c r="J5" s="226"/>
      <c r="K5" s="168" t="s">
        <v>43</v>
      </c>
      <c r="L5" s="167" t="s">
        <v>44</v>
      </c>
      <c r="M5" s="163"/>
      <c r="N5" s="163"/>
      <c r="O5" s="163"/>
      <c r="P5" s="163"/>
      <c r="Q5" s="163"/>
      <c r="R5" s="163"/>
      <c r="S5" s="163"/>
      <c r="T5" s="163"/>
    </row>
    <row r="6" spans="1:20" ht="37.5" customHeight="1" x14ac:dyDescent="0.2">
      <c r="A6" s="182"/>
      <c r="B6" s="183"/>
      <c r="C6" s="169" t="s">
        <v>1</v>
      </c>
      <c r="D6" s="184"/>
      <c r="E6" s="170" t="s">
        <v>47</v>
      </c>
      <c r="F6" s="185"/>
      <c r="G6" s="171">
        <f>(B6*F6)+(D6*F6/60)</f>
        <v>0</v>
      </c>
      <c r="H6" s="172" t="s">
        <v>0</v>
      </c>
      <c r="I6" s="186"/>
      <c r="J6" s="173" t="s">
        <v>0</v>
      </c>
      <c r="K6" s="187" t="s">
        <v>90</v>
      </c>
      <c r="L6" s="172"/>
      <c r="M6" s="163"/>
      <c r="N6" s="163"/>
      <c r="O6" s="163"/>
      <c r="P6" s="163"/>
      <c r="Q6" s="163"/>
      <c r="R6" s="163"/>
      <c r="S6" s="163"/>
      <c r="T6" s="163"/>
    </row>
    <row r="7" spans="1:20" ht="37.5" customHeight="1" x14ac:dyDescent="0.2">
      <c r="A7" s="182"/>
      <c r="B7" s="183"/>
      <c r="C7" s="169" t="s">
        <v>1</v>
      </c>
      <c r="D7" s="184"/>
      <c r="E7" s="170" t="s">
        <v>47</v>
      </c>
      <c r="F7" s="185"/>
      <c r="G7" s="171">
        <f>(B7*F7)+(D7*F7/60)</f>
        <v>0</v>
      </c>
      <c r="H7" s="172" t="s">
        <v>0</v>
      </c>
      <c r="I7" s="186"/>
      <c r="J7" s="173" t="s">
        <v>0</v>
      </c>
      <c r="K7" s="187" t="s">
        <v>90</v>
      </c>
      <c r="L7" s="172"/>
      <c r="M7" s="163"/>
      <c r="N7" s="163"/>
      <c r="O7" s="163"/>
      <c r="P7" s="163"/>
      <c r="Q7" s="163"/>
      <c r="R7" s="163"/>
      <c r="S7" s="163"/>
      <c r="T7" s="163"/>
    </row>
    <row r="8" spans="1:20" ht="37.5" customHeight="1" x14ac:dyDescent="0.2">
      <c r="A8" s="182"/>
      <c r="B8" s="183"/>
      <c r="C8" s="169" t="s">
        <v>1</v>
      </c>
      <c r="D8" s="184"/>
      <c r="E8" s="170" t="s">
        <v>47</v>
      </c>
      <c r="F8" s="185"/>
      <c r="G8" s="171">
        <f t="shared" ref="G8:G12" si="0">(B8*F8)+(D8*F8/60)</f>
        <v>0</v>
      </c>
      <c r="H8" s="172" t="s">
        <v>0</v>
      </c>
      <c r="I8" s="186"/>
      <c r="J8" s="173" t="s">
        <v>0</v>
      </c>
      <c r="K8" s="187" t="s">
        <v>90</v>
      </c>
      <c r="L8" s="172"/>
      <c r="M8" s="163"/>
      <c r="N8" s="163"/>
      <c r="O8" s="163"/>
      <c r="P8" s="163"/>
      <c r="Q8" s="163"/>
      <c r="R8" s="163"/>
      <c r="S8" s="163"/>
      <c r="T8" s="163"/>
    </row>
    <row r="9" spans="1:20" ht="37.5" customHeight="1" x14ac:dyDescent="0.2">
      <c r="A9" s="182"/>
      <c r="B9" s="183"/>
      <c r="C9" s="169" t="s">
        <v>1</v>
      </c>
      <c r="D9" s="184"/>
      <c r="E9" s="170" t="s">
        <v>47</v>
      </c>
      <c r="F9" s="185"/>
      <c r="G9" s="171">
        <f t="shared" si="0"/>
        <v>0</v>
      </c>
      <c r="H9" s="172" t="s">
        <v>0</v>
      </c>
      <c r="I9" s="186"/>
      <c r="J9" s="173" t="s">
        <v>0</v>
      </c>
      <c r="K9" s="187" t="s">
        <v>90</v>
      </c>
      <c r="L9" s="172"/>
      <c r="M9" s="163"/>
      <c r="N9" s="163"/>
      <c r="O9" s="163"/>
      <c r="P9" s="163"/>
      <c r="Q9" s="163"/>
      <c r="R9" s="163"/>
      <c r="S9" s="163"/>
      <c r="T9" s="163"/>
    </row>
    <row r="10" spans="1:20" ht="37.5" customHeight="1" x14ac:dyDescent="0.2">
      <c r="A10" s="182"/>
      <c r="B10" s="183"/>
      <c r="C10" s="169" t="s">
        <v>1</v>
      </c>
      <c r="D10" s="184"/>
      <c r="E10" s="170" t="s">
        <v>47</v>
      </c>
      <c r="F10" s="185"/>
      <c r="G10" s="171">
        <f>(B10*F10)+(D10*F10/60)</f>
        <v>0</v>
      </c>
      <c r="H10" s="172" t="s">
        <v>0</v>
      </c>
      <c r="I10" s="186"/>
      <c r="J10" s="173" t="s">
        <v>0</v>
      </c>
      <c r="K10" s="187" t="s">
        <v>90</v>
      </c>
      <c r="L10" s="172"/>
      <c r="M10" s="163"/>
      <c r="N10" s="163"/>
      <c r="O10" s="163"/>
      <c r="P10" s="163"/>
      <c r="Q10" s="163"/>
      <c r="R10" s="163"/>
      <c r="S10" s="163"/>
      <c r="T10" s="163"/>
    </row>
    <row r="11" spans="1:20" ht="37.5" customHeight="1" x14ac:dyDescent="0.2">
      <c r="A11" s="182"/>
      <c r="B11" s="183"/>
      <c r="C11" s="169" t="s">
        <v>1</v>
      </c>
      <c r="D11" s="184"/>
      <c r="E11" s="170" t="s">
        <v>47</v>
      </c>
      <c r="F11" s="185"/>
      <c r="G11" s="171">
        <f t="shared" si="0"/>
        <v>0</v>
      </c>
      <c r="H11" s="172" t="s">
        <v>0</v>
      </c>
      <c r="I11" s="186"/>
      <c r="J11" s="173" t="s">
        <v>0</v>
      </c>
      <c r="K11" s="187" t="s">
        <v>90</v>
      </c>
      <c r="L11" s="172"/>
      <c r="M11" s="163"/>
      <c r="N11" s="163"/>
      <c r="O11" s="163"/>
      <c r="P11" s="163"/>
      <c r="Q11" s="163"/>
      <c r="R11" s="163"/>
      <c r="S11" s="163"/>
      <c r="T11" s="163"/>
    </row>
    <row r="12" spans="1:20" ht="37.5" customHeight="1" thickBot="1" x14ac:dyDescent="0.25">
      <c r="A12" s="182"/>
      <c r="B12" s="183"/>
      <c r="C12" s="169" t="s">
        <v>1</v>
      </c>
      <c r="D12" s="184"/>
      <c r="E12" s="170" t="s">
        <v>47</v>
      </c>
      <c r="F12" s="185"/>
      <c r="G12" s="171">
        <f t="shared" si="0"/>
        <v>0</v>
      </c>
      <c r="H12" s="174" t="s">
        <v>0</v>
      </c>
      <c r="I12" s="186"/>
      <c r="J12" s="175" t="s">
        <v>0</v>
      </c>
      <c r="K12" s="187" t="s">
        <v>90</v>
      </c>
      <c r="L12" s="172"/>
      <c r="M12" s="163"/>
      <c r="N12" s="163"/>
      <c r="O12" s="163"/>
      <c r="P12" s="163"/>
      <c r="Q12" s="163"/>
      <c r="R12" s="163"/>
      <c r="S12" s="163"/>
      <c r="T12" s="163"/>
    </row>
    <row r="13" spans="1:20" ht="37.5" customHeight="1" thickBot="1" x14ac:dyDescent="0.25">
      <c r="A13" s="193" t="s">
        <v>81</v>
      </c>
      <c r="B13" s="176">
        <f>SUBTOTAL(109,直接人件費総括表[列3])
  +ROUNDDOWN(SUBTOTAL(109,直接人件費総括表[列5])/60,0)</f>
        <v>0</v>
      </c>
      <c r="C13" s="160" t="s">
        <v>1</v>
      </c>
      <c r="D13" s="177">
        <f>IF(SUBTOTAL(109,直接人件費総括表[列5])&gt;=60,
     MOD(SUBTOTAL(109,直接人件費総括表[列5]),60),
     SUBTOTAL(109,直接人件費総括表[列5]))</f>
        <v>0</v>
      </c>
      <c r="E13" s="161" t="s">
        <v>47</v>
      </c>
      <c r="F13" s="178"/>
      <c r="G13" s="179">
        <f>SUBTOTAL(109,直接人件費総括表[列8])</f>
        <v>0</v>
      </c>
      <c r="H13" s="90" t="s">
        <v>0</v>
      </c>
      <c r="I13" s="180">
        <f>SUBTOTAL(109,直接人件費総括表[列12])</f>
        <v>0</v>
      </c>
      <c r="J13" s="90" t="s">
        <v>0</v>
      </c>
      <c r="K13" s="181"/>
      <c r="L13" s="178"/>
      <c r="M13" s="163"/>
      <c r="N13" s="163"/>
      <c r="O13" s="163"/>
      <c r="P13" s="163"/>
      <c r="Q13" s="163"/>
      <c r="R13" s="163"/>
      <c r="S13" s="163"/>
      <c r="T13" s="163"/>
    </row>
    <row r="14" spans="1:20" x14ac:dyDescent="0.2">
      <c r="A14" s="163"/>
      <c r="B14" s="163"/>
      <c r="C14" s="163"/>
      <c r="D14" s="163"/>
      <c r="E14" s="163"/>
      <c r="F14" s="163"/>
      <c r="G14" s="163"/>
      <c r="H14" s="163"/>
      <c r="I14" s="163"/>
      <c r="J14" s="163"/>
      <c r="K14" s="163"/>
      <c r="L14" s="163"/>
      <c r="M14" s="163"/>
      <c r="N14" s="163"/>
      <c r="O14" s="163"/>
      <c r="P14" s="163"/>
      <c r="Q14" s="163"/>
      <c r="R14" s="163"/>
      <c r="S14" s="163"/>
      <c r="T14" s="163"/>
    </row>
    <row r="15" spans="1:20" x14ac:dyDescent="0.2">
      <c r="A15" s="163" t="s">
        <v>82</v>
      </c>
      <c r="B15" s="163"/>
      <c r="C15" s="163"/>
      <c r="D15" s="163"/>
      <c r="E15" s="163"/>
      <c r="F15" s="163"/>
      <c r="G15" s="163"/>
      <c r="H15" s="163"/>
      <c r="I15" s="163"/>
      <c r="J15" s="163"/>
      <c r="K15" s="163"/>
      <c r="L15" s="163"/>
      <c r="M15" s="163"/>
      <c r="N15" s="163"/>
      <c r="O15" s="163"/>
      <c r="P15" s="163"/>
      <c r="Q15" s="163"/>
      <c r="R15" s="163"/>
      <c r="S15" s="163"/>
      <c r="T15" s="163"/>
    </row>
    <row r="16" spans="1:20" x14ac:dyDescent="0.2">
      <c r="A16" s="163"/>
      <c r="B16" s="163"/>
      <c r="C16" s="163"/>
      <c r="D16" s="163"/>
      <c r="E16" s="163"/>
      <c r="F16" s="163"/>
      <c r="G16" s="163"/>
      <c r="H16" s="163"/>
      <c r="I16" s="163"/>
      <c r="J16" s="163"/>
      <c r="K16" s="163"/>
      <c r="L16" s="163"/>
      <c r="M16" s="163"/>
      <c r="N16" s="163"/>
      <c r="O16" s="163"/>
      <c r="P16" s="163"/>
      <c r="Q16" s="163"/>
      <c r="R16" s="163"/>
      <c r="S16" s="163"/>
      <c r="T16" s="163"/>
    </row>
    <row r="17" spans="1:20" x14ac:dyDescent="0.2">
      <c r="A17" s="163"/>
      <c r="B17" s="163"/>
      <c r="C17" s="163"/>
      <c r="D17" s="163"/>
      <c r="E17" s="163"/>
      <c r="F17" s="163"/>
      <c r="G17" s="163"/>
      <c r="H17" s="163"/>
      <c r="I17" s="163"/>
      <c r="J17" s="163"/>
      <c r="K17" s="163"/>
      <c r="L17" s="163"/>
      <c r="M17" s="163"/>
      <c r="N17" s="163"/>
      <c r="O17" s="163"/>
      <c r="P17" s="163"/>
      <c r="Q17" s="163"/>
      <c r="R17" s="163"/>
      <c r="S17" s="163"/>
      <c r="T17" s="163"/>
    </row>
    <row r="18" spans="1:20" x14ac:dyDescent="0.2">
      <c r="A18" s="163"/>
      <c r="B18" s="163"/>
      <c r="C18" s="163"/>
      <c r="D18" s="163"/>
      <c r="E18" s="163"/>
      <c r="F18" s="163"/>
      <c r="G18" s="163"/>
      <c r="H18" s="163"/>
      <c r="I18" s="163"/>
      <c r="J18" s="163"/>
      <c r="K18" s="163"/>
      <c r="L18" s="163"/>
      <c r="M18" s="163"/>
      <c r="N18" s="163"/>
      <c r="O18" s="163"/>
      <c r="P18" s="163"/>
      <c r="Q18" s="163"/>
      <c r="R18" s="163"/>
      <c r="S18" s="163"/>
      <c r="T18" s="163"/>
    </row>
    <row r="19" spans="1:20" x14ac:dyDescent="0.2">
      <c r="A19" s="163"/>
      <c r="B19" s="163"/>
      <c r="C19" s="163"/>
      <c r="D19" s="163"/>
      <c r="E19" s="163"/>
      <c r="F19" s="163"/>
      <c r="G19" s="163"/>
      <c r="H19" s="163"/>
      <c r="I19" s="163"/>
      <c r="J19" s="163"/>
      <c r="K19" s="163"/>
      <c r="L19" s="163"/>
      <c r="M19" s="163"/>
      <c r="N19" s="163"/>
      <c r="O19" s="163"/>
      <c r="P19" s="163"/>
      <c r="Q19" s="163"/>
      <c r="R19" s="163"/>
      <c r="S19" s="163"/>
      <c r="T19" s="163"/>
    </row>
    <row r="20" spans="1:20" x14ac:dyDescent="0.2">
      <c r="A20" s="163"/>
      <c r="B20" s="163"/>
      <c r="C20" s="163"/>
      <c r="D20" s="163"/>
      <c r="E20" s="163"/>
      <c r="F20" s="163"/>
      <c r="G20" s="163"/>
      <c r="H20" s="163"/>
      <c r="I20" s="163"/>
      <c r="J20" s="163"/>
      <c r="K20" s="163"/>
      <c r="L20" s="163"/>
      <c r="M20" s="163"/>
      <c r="N20" s="163"/>
      <c r="O20" s="163"/>
      <c r="P20" s="163"/>
      <c r="Q20" s="163"/>
      <c r="R20" s="163"/>
      <c r="S20" s="163"/>
      <c r="T20" s="163"/>
    </row>
    <row r="21" spans="1:20" x14ac:dyDescent="0.2">
      <c r="A21" s="163"/>
      <c r="B21" s="163"/>
      <c r="C21" s="163"/>
      <c r="D21" s="163"/>
      <c r="E21" s="163"/>
      <c r="F21" s="163"/>
      <c r="G21" s="163"/>
      <c r="H21" s="163"/>
      <c r="I21" s="163"/>
      <c r="J21" s="163"/>
      <c r="K21" s="163"/>
      <c r="L21" s="163"/>
      <c r="M21" s="163"/>
      <c r="N21" s="163"/>
      <c r="O21" s="163"/>
      <c r="P21" s="163"/>
      <c r="Q21" s="163"/>
      <c r="R21" s="163"/>
      <c r="S21" s="163"/>
      <c r="T21" s="163"/>
    </row>
    <row r="22" spans="1:20" x14ac:dyDescent="0.2">
      <c r="A22" s="163"/>
      <c r="B22" s="163"/>
      <c r="C22" s="163"/>
      <c r="D22" s="163"/>
      <c r="E22" s="163"/>
      <c r="F22" s="163"/>
      <c r="G22" s="163"/>
      <c r="H22" s="163"/>
      <c r="I22" s="163"/>
      <c r="J22" s="163"/>
      <c r="K22" s="163"/>
      <c r="L22" s="163"/>
      <c r="M22" s="163"/>
      <c r="N22" s="163"/>
      <c r="O22" s="163"/>
      <c r="P22" s="163"/>
      <c r="Q22" s="163"/>
      <c r="R22" s="163"/>
      <c r="S22" s="163"/>
      <c r="T22" s="163"/>
    </row>
    <row r="23" spans="1:20" x14ac:dyDescent="0.2">
      <c r="A23" s="163"/>
      <c r="B23" s="163"/>
      <c r="C23" s="163"/>
      <c r="D23" s="163"/>
      <c r="E23" s="163"/>
      <c r="F23" s="163"/>
      <c r="G23" s="163"/>
      <c r="H23" s="163"/>
      <c r="I23" s="163"/>
      <c r="J23" s="163"/>
      <c r="K23" s="163"/>
      <c r="L23" s="163"/>
      <c r="M23" s="163"/>
      <c r="N23" s="163"/>
      <c r="O23" s="163"/>
      <c r="P23" s="163"/>
      <c r="Q23" s="163"/>
      <c r="R23" s="163"/>
      <c r="S23" s="163"/>
      <c r="T23" s="163"/>
    </row>
    <row r="24" spans="1:20" x14ac:dyDescent="0.2">
      <c r="A24" s="163"/>
      <c r="B24" s="163"/>
      <c r="C24" s="163"/>
      <c r="D24" s="163"/>
      <c r="E24" s="163"/>
      <c r="F24" s="163"/>
      <c r="G24" s="163"/>
      <c r="H24" s="163"/>
      <c r="I24" s="163"/>
      <c r="J24" s="163"/>
      <c r="K24" s="163"/>
      <c r="L24" s="163"/>
      <c r="M24" s="163"/>
      <c r="N24" s="163"/>
      <c r="O24" s="163"/>
      <c r="P24" s="163"/>
      <c r="Q24" s="163"/>
      <c r="R24" s="163"/>
      <c r="S24" s="163"/>
      <c r="T24" s="163"/>
    </row>
    <row r="25" spans="1:20" x14ac:dyDescent="0.2">
      <c r="A25" s="163"/>
      <c r="B25" s="163"/>
      <c r="C25" s="163"/>
      <c r="D25" s="163"/>
      <c r="E25" s="163"/>
      <c r="F25" s="163"/>
      <c r="G25" s="163"/>
      <c r="H25" s="163"/>
      <c r="I25" s="163"/>
      <c r="J25" s="163"/>
      <c r="K25" s="163"/>
      <c r="L25" s="163"/>
      <c r="M25" s="163"/>
      <c r="N25" s="163"/>
      <c r="O25" s="163"/>
      <c r="P25" s="163"/>
      <c r="Q25" s="163"/>
      <c r="R25" s="163"/>
      <c r="S25" s="163"/>
      <c r="T25" s="163"/>
    </row>
    <row r="26" spans="1:20" x14ac:dyDescent="0.2">
      <c r="A26" s="163"/>
      <c r="B26" s="163"/>
      <c r="C26" s="163"/>
      <c r="D26" s="163"/>
      <c r="E26" s="163"/>
      <c r="F26" s="163"/>
      <c r="G26" s="163"/>
      <c r="H26" s="163"/>
      <c r="I26" s="163"/>
      <c r="J26" s="163"/>
      <c r="K26" s="163"/>
      <c r="L26" s="163"/>
      <c r="M26" s="163"/>
      <c r="N26" s="163"/>
      <c r="O26" s="163"/>
      <c r="P26" s="163"/>
      <c r="Q26" s="163"/>
      <c r="R26" s="163"/>
      <c r="S26" s="163"/>
      <c r="T26" s="163"/>
    </row>
    <row r="27" spans="1:20" x14ac:dyDescent="0.2">
      <c r="A27" s="163"/>
      <c r="B27" s="163"/>
      <c r="C27" s="163"/>
      <c r="D27" s="163"/>
      <c r="E27" s="163"/>
      <c r="F27" s="163"/>
      <c r="G27" s="163"/>
      <c r="H27" s="163"/>
      <c r="I27" s="163"/>
      <c r="J27" s="163"/>
      <c r="K27" s="163"/>
      <c r="L27" s="163"/>
      <c r="M27" s="163"/>
      <c r="N27" s="163"/>
      <c r="O27" s="163"/>
      <c r="P27" s="163"/>
      <c r="Q27" s="163"/>
      <c r="R27" s="163"/>
      <c r="S27" s="163"/>
      <c r="T27" s="163"/>
    </row>
    <row r="28" spans="1:20" x14ac:dyDescent="0.2">
      <c r="A28" s="163"/>
      <c r="B28" s="163"/>
      <c r="C28" s="163"/>
      <c r="D28" s="163"/>
      <c r="E28" s="163"/>
      <c r="F28" s="163"/>
      <c r="G28" s="163"/>
      <c r="H28" s="163"/>
      <c r="I28" s="163"/>
      <c r="J28" s="163"/>
      <c r="K28" s="163"/>
      <c r="L28" s="163"/>
      <c r="M28" s="163"/>
      <c r="N28" s="163"/>
      <c r="O28" s="163"/>
      <c r="P28" s="163"/>
      <c r="Q28" s="163"/>
      <c r="R28" s="163"/>
      <c r="S28" s="163"/>
      <c r="T28" s="163"/>
    </row>
    <row r="29" spans="1:20" x14ac:dyDescent="0.2">
      <c r="A29" s="163"/>
      <c r="B29" s="163"/>
      <c r="C29" s="163"/>
      <c r="D29" s="163"/>
      <c r="E29" s="163"/>
      <c r="F29" s="163"/>
      <c r="G29" s="163"/>
      <c r="H29" s="163"/>
      <c r="I29" s="163"/>
      <c r="J29" s="163"/>
      <c r="K29" s="163"/>
      <c r="L29" s="163"/>
      <c r="M29" s="163"/>
      <c r="N29" s="163"/>
      <c r="O29" s="163"/>
      <c r="P29" s="163"/>
      <c r="Q29" s="163"/>
      <c r="R29" s="163"/>
      <c r="S29" s="163"/>
      <c r="T29" s="163"/>
    </row>
    <row r="30" spans="1:20" x14ac:dyDescent="0.2">
      <c r="A30" s="163"/>
      <c r="B30" s="163"/>
      <c r="C30" s="163"/>
      <c r="D30" s="163"/>
      <c r="E30" s="163"/>
      <c r="F30" s="163"/>
      <c r="G30" s="163"/>
      <c r="H30" s="163"/>
      <c r="I30" s="163"/>
      <c r="J30" s="163"/>
      <c r="K30" s="163"/>
      <c r="L30" s="163"/>
      <c r="M30" s="163"/>
      <c r="N30" s="163"/>
      <c r="O30" s="163"/>
      <c r="P30" s="163"/>
      <c r="Q30" s="163"/>
      <c r="R30" s="163"/>
      <c r="S30" s="163"/>
      <c r="T30" s="163"/>
    </row>
    <row r="31" spans="1:20" x14ac:dyDescent="0.2">
      <c r="A31" s="163"/>
      <c r="B31" s="163"/>
      <c r="C31" s="163"/>
      <c r="D31" s="163"/>
      <c r="E31" s="163"/>
      <c r="F31" s="163"/>
      <c r="G31" s="163"/>
      <c r="H31" s="163"/>
      <c r="I31" s="163"/>
      <c r="J31" s="163"/>
      <c r="K31" s="163"/>
      <c r="L31" s="163"/>
    </row>
  </sheetData>
  <sheetProtection sheet="1" formatCells="0" selectLockedCells="1"/>
  <dataConsolidate/>
  <mergeCells count="6">
    <mergeCell ref="A1:L1"/>
    <mergeCell ref="A2:L2"/>
    <mergeCell ref="B3:F3"/>
    <mergeCell ref="B5:E5"/>
    <mergeCell ref="G5:H5"/>
    <mergeCell ref="I5:J5"/>
  </mergeCells>
  <phoneticPr fontId="3"/>
  <dataValidations count="1">
    <dataValidation type="whole" allowBlank="1" showInputMessage="1" showErrorMessage="1" sqref="D6:D12" xr:uid="{00000000-0002-0000-0000-000000000000}">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'【記入例・入力方法】人件費シート1 （別紙2-3）'!$S$12:$S$37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39997558519241921"/>
  </sheetPr>
  <dimension ref="A1:O35"/>
  <sheetViews>
    <sheetView view="pageBreakPreview" topLeftCell="A3"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118</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colBreaks count="1" manualBreakCount="1">
    <brk id="13" max="3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119</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120</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121</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colBreaks count="1" manualBreakCount="1">
    <brk id="13" max="34"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122</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92</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123</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124</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97"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125</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98"/>
      <c r="F3" s="198"/>
      <c r="G3" s="198"/>
      <c r="H3" s="198"/>
      <c r="I3" s="198"/>
      <c r="J3" s="198"/>
      <c r="K3" s="19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97"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97"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98"/>
    </row>
    <row r="35" spans="1:11" ht="30" customHeight="1" thickBot="1" x14ac:dyDescent="0.25">
      <c r="A35" s="214" t="s">
        <v>2</v>
      </c>
      <c r="B35" s="315" t="str">
        <f ca="1">B4</f>
        <v>従事者Ａ</v>
      </c>
      <c r="C35" s="315"/>
      <c r="D35" s="316"/>
      <c r="E35" s="317">
        <f>SUM(E32)</f>
        <v>0</v>
      </c>
      <c r="F35" s="318"/>
      <c r="G35" s="315" t="s">
        <v>1</v>
      </c>
      <c r="H35" s="316"/>
      <c r="I35" s="215">
        <f>SUM(I32)</f>
        <v>0</v>
      </c>
      <c r="K35" s="198"/>
    </row>
  </sheetData>
  <sheetProtection sheet="1" formatCells="0"/>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tint="0.59999389629810485"/>
    <pageSetUpPr fitToPage="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92"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126</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91"/>
      <c r="F3" s="191"/>
      <c r="G3" s="191"/>
      <c r="H3" s="191"/>
      <c r="I3" s="191"/>
      <c r="J3" s="191"/>
      <c r="K3" s="191"/>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92"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92"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IFERROR((E10+G10/60)*$B$5,"")</f>
        <v/>
      </c>
      <c r="J10" s="208" t="s">
        <v>0</v>
      </c>
      <c r="K10" s="114"/>
      <c r="L10" s="116"/>
      <c r="M10" s="118"/>
      <c r="N10" s="88" t="str">
        <f t="shared" ref="N10:N31" si="2">IFERROR(D10-B10-M10,"")</f>
        <v/>
      </c>
      <c r="O10" s="88" t="str">
        <f t="shared" ref="O10:O31" si="3">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ref="I11:I31" si="4">IFERROR((E11+G11/60)*$B$5,"")</f>
        <v/>
      </c>
      <c r="J11" s="208" t="s">
        <v>0</v>
      </c>
      <c r="K11" s="114"/>
      <c r="L11" s="116"/>
      <c r="M11" s="118"/>
      <c r="N11" s="88" t="str">
        <f t="shared" si="2"/>
        <v/>
      </c>
      <c r="O11" s="88" t="str">
        <f t="shared" si="3"/>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4"/>
        <v/>
      </c>
      <c r="J12" s="208" t="s">
        <v>0</v>
      </c>
      <c r="K12" s="114"/>
      <c r="L12" s="116"/>
      <c r="M12" s="118"/>
      <c r="N12" s="88" t="str">
        <f t="shared" si="2"/>
        <v/>
      </c>
      <c r="O12" s="88" t="str">
        <f t="shared" si="3"/>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4"/>
        <v/>
      </c>
      <c r="J13" s="208" t="s">
        <v>0</v>
      </c>
      <c r="K13" s="114"/>
      <c r="L13" s="116"/>
      <c r="M13" s="118"/>
      <c r="N13" s="88" t="str">
        <f t="shared" si="2"/>
        <v/>
      </c>
      <c r="O13" s="88" t="str">
        <f t="shared" si="3"/>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4"/>
        <v/>
      </c>
      <c r="J14" s="208" t="s">
        <v>0</v>
      </c>
      <c r="K14" s="114"/>
      <c r="L14" s="116"/>
      <c r="M14" s="118"/>
      <c r="N14" s="88" t="str">
        <f t="shared" si="2"/>
        <v/>
      </c>
      <c r="O14" s="88" t="str">
        <f t="shared" si="3"/>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4"/>
        <v/>
      </c>
      <c r="J15" s="208" t="s">
        <v>0</v>
      </c>
      <c r="K15" s="114"/>
      <c r="L15" s="116"/>
      <c r="M15" s="118"/>
      <c r="N15" s="88" t="str">
        <f t="shared" si="2"/>
        <v/>
      </c>
      <c r="O15" s="88" t="str">
        <f t="shared" si="3"/>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4"/>
        <v/>
      </c>
      <c r="J16" s="208" t="s">
        <v>0</v>
      </c>
      <c r="K16" s="114"/>
      <c r="L16" s="116"/>
      <c r="M16" s="118"/>
      <c r="N16" s="88" t="str">
        <f t="shared" si="2"/>
        <v/>
      </c>
      <c r="O16" s="88" t="str">
        <f t="shared" si="3"/>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4"/>
        <v/>
      </c>
      <c r="J17" s="208" t="s">
        <v>0</v>
      </c>
      <c r="K17" s="114"/>
      <c r="L17" s="116"/>
      <c r="M17" s="118"/>
      <c r="N17" s="88" t="str">
        <f t="shared" si="2"/>
        <v/>
      </c>
      <c r="O17" s="88" t="str">
        <f t="shared" si="3"/>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4"/>
        <v/>
      </c>
      <c r="J18" s="208" t="s">
        <v>0</v>
      </c>
      <c r="K18" s="114"/>
      <c r="L18" s="116"/>
      <c r="M18" s="118"/>
      <c r="N18" s="88" t="str">
        <f t="shared" si="2"/>
        <v/>
      </c>
      <c r="O18" s="88" t="str">
        <f t="shared" si="3"/>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4"/>
        <v/>
      </c>
      <c r="J19" s="208" t="s">
        <v>0</v>
      </c>
      <c r="K19" s="114"/>
      <c r="L19" s="116"/>
      <c r="M19" s="118"/>
      <c r="N19" s="88" t="str">
        <f t="shared" si="2"/>
        <v/>
      </c>
      <c r="O19" s="88" t="str">
        <f t="shared" si="3"/>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4"/>
        <v/>
      </c>
      <c r="J20" s="208" t="s">
        <v>0</v>
      </c>
      <c r="K20" s="114"/>
      <c r="L20" s="116"/>
      <c r="M20" s="118"/>
      <c r="N20" s="88" t="str">
        <f t="shared" si="2"/>
        <v/>
      </c>
      <c r="O20" s="88" t="str">
        <f t="shared" si="3"/>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4"/>
        <v/>
      </c>
      <c r="J21" s="208" t="s">
        <v>0</v>
      </c>
      <c r="K21" s="114"/>
      <c r="L21" s="116"/>
      <c r="M21" s="118"/>
      <c r="N21" s="88" t="str">
        <f t="shared" si="2"/>
        <v/>
      </c>
      <c r="O21" s="88" t="str">
        <f t="shared" si="3"/>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4"/>
        <v/>
      </c>
      <c r="J22" s="208" t="s">
        <v>0</v>
      </c>
      <c r="K22" s="114"/>
      <c r="L22" s="116"/>
      <c r="M22" s="118"/>
      <c r="N22" s="88" t="str">
        <f t="shared" si="2"/>
        <v/>
      </c>
      <c r="O22" s="88" t="str">
        <f t="shared" si="3"/>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4"/>
        <v/>
      </c>
      <c r="J23" s="208" t="s">
        <v>0</v>
      </c>
      <c r="K23" s="114"/>
      <c r="L23" s="116"/>
      <c r="M23" s="118"/>
      <c r="N23" s="88" t="str">
        <f t="shared" si="2"/>
        <v/>
      </c>
      <c r="O23" s="88" t="str">
        <f t="shared" si="3"/>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4"/>
        <v/>
      </c>
      <c r="J24" s="208" t="s">
        <v>0</v>
      </c>
      <c r="K24" s="114"/>
      <c r="L24" s="116"/>
      <c r="M24" s="118"/>
      <c r="N24" s="88" t="str">
        <f t="shared" si="2"/>
        <v/>
      </c>
      <c r="O24" s="88" t="str">
        <f t="shared" si="3"/>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4"/>
        <v/>
      </c>
      <c r="J25" s="208" t="s">
        <v>0</v>
      </c>
      <c r="K25" s="114"/>
      <c r="L25" s="116"/>
      <c r="M25" s="118"/>
      <c r="N25" s="88" t="str">
        <f t="shared" si="2"/>
        <v/>
      </c>
      <c r="O25" s="88" t="str">
        <f t="shared" si="3"/>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4"/>
        <v/>
      </c>
      <c r="J26" s="208" t="s">
        <v>0</v>
      </c>
      <c r="K26" s="114"/>
      <c r="L26" s="116"/>
      <c r="M26" s="118"/>
      <c r="N26" s="88" t="str">
        <f t="shared" si="2"/>
        <v/>
      </c>
      <c r="O26" s="88" t="str">
        <f t="shared" si="3"/>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4"/>
        <v/>
      </c>
      <c r="J27" s="208" t="s">
        <v>0</v>
      </c>
      <c r="K27" s="114"/>
      <c r="L27" s="116"/>
      <c r="M27" s="118"/>
      <c r="N27" s="88" t="str">
        <f t="shared" si="2"/>
        <v/>
      </c>
      <c r="O27" s="88" t="str">
        <f t="shared" si="3"/>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4"/>
        <v/>
      </c>
      <c r="J28" s="208" t="s">
        <v>0</v>
      </c>
      <c r="K28" s="114"/>
      <c r="L28" s="116"/>
      <c r="M28" s="118"/>
      <c r="N28" s="88" t="str">
        <f t="shared" si="2"/>
        <v/>
      </c>
      <c r="O28" s="88" t="str">
        <f t="shared" si="3"/>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4"/>
        <v/>
      </c>
      <c r="J29" s="208" t="s">
        <v>0</v>
      </c>
      <c r="K29" s="114"/>
      <c r="L29" s="116"/>
      <c r="M29" s="118"/>
      <c r="N29" s="88" t="str">
        <f t="shared" si="2"/>
        <v/>
      </c>
      <c r="O29" s="88" t="str">
        <f t="shared" si="3"/>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4"/>
        <v/>
      </c>
      <c r="J30" s="208" t="s">
        <v>0</v>
      </c>
      <c r="K30" s="114"/>
      <c r="L30" s="116"/>
      <c r="M30" s="118"/>
      <c r="N30" s="88" t="str">
        <f t="shared" si="2"/>
        <v/>
      </c>
      <c r="O30" s="88" t="str">
        <f t="shared" si="3"/>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4"/>
        <v/>
      </c>
      <c r="J31" s="208" t="s">
        <v>0</v>
      </c>
      <c r="K31" s="115"/>
      <c r="L31" s="117"/>
      <c r="M31" s="118"/>
      <c r="N31" s="88" t="str">
        <f t="shared" si="2"/>
        <v/>
      </c>
      <c r="O31" s="88" t="str">
        <f t="shared" si="3"/>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91"/>
    </row>
    <row r="35" spans="1:11" ht="30" customHeight="1" thickBot="1" x14ac:dyDescent="0.25">
      <c r="A35" s="214" t="s">
        <v>2</v>
      </c>
      <c r="B35" s="315" t="str">
        <f ca="1">B4</f>
        <v>従事者Ａ</v>
      </c>
      <c r="C35" s="315"/>
      <c r="D35" s="316"/>
      <c r="E35" s="317">
        <f>SUM(E32)</f>
        <v>0</v>
      </c>
      <c r="F35" s="318"/>
      <c r="G35" s="315" t="s">
        <v>1</v>
      </c>
      <c r="H35" s="316"/>
      <c r="I35" s="215">
        <f>SUM(I32)</f>
        <v>0</v>
      </c>
      <c r="K35" s="191"/>
    </row>
  </sheetData>
  <sheetProtection sheet="1" objects="1" scenarios="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ageMargins left="0.7" right="0.25" top="0.75" bottom="0.43" header="0.3" footer="0.3"/>
  <pageSetup paperSize="9" scale="53"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tint="0.59999389629810485"/>
    <pageSetUpPr fitToPage="1"/>
  </sheetPr>
  <dimension ref="A1:O35"/>
  <sheetViews>
    <sheetView view="pageBreakPreview" zoomScale="75" zoomScaleNormal="100" zoomScaleSheetLayoutView="75" workbookViewId="0">
      <selection activeCell="C11" sqref="C11"/>
    </sheetView>
  </sheetViews>
  <sheetFormatPr defaultColWidth="11.36328125" defaultRowHeight="13" x14ac:dyDescent="0.2"/>
  <cols>
    <col min="1" max="1" width="16.81640625" style="6" customWidth="1"/>
    <col min="2" max="2" width="11.1796875" style="6" customWidth="1"/>
    <col min="3" max="3" width="3.81640625" style="194"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127</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95"/>
      <c r="F3" s="195"/>
      <c r="G3" s="195"/>
      <c r="H3" s="195"/>
      <c r="I3" s="195"/>
      <c r="J3" s="195"/>
      <c r="K3" s="195"/>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94"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94"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IFERROR((E10+G10/60)*$B$5,"")</f>
        <v/>
      </c>
      <c r="J10" s="208" t="s">
        <v>0</v>
      </c>
      <c r="K10" s="114"/>
      <c r="L10" s="116"/>
      <c r="M10" s="118"/>
      <c r="N10" s="88" t="str">
        <f t="shared" ref="N10:N31" si="2">IFERROR(D10-B10-M10,"")</f>
        <v/>
      </c>
      <c r="O10" s="88" t="str">
        <f t="shared" ref="O10:O31" si="3">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ref="I11:I31" si="4">IFERROR((E11+G11/60)*$B$5,"")</f>
        <v/>
      </c>
      <c r="J11" s="208" t="s">
        <v>0</v>
      </c>
      <c r="K11" s="114"/>
      <c r="L11" s="116"/>
      <c r="M11" s="118"/>
      <c r="N11" s="88" t="str">
        <f t="shared" si="2"/>
        <v/>
      </c>
      <c r="O11" s="88" t="str">
        <f t="shared" si="3"/>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4"/>
        <v/>
      </c>
      <c r="J12" s="208" t="s">
        <v>0</v>
      </c>
      <c r="K12" s="114"/>
      <c r="L12" s="116"/>
      <c r="M12" s="118"/>
      <c r="N12" s="88" t="str">
        <f t="shared" si="2"/>
        <v/>
      </c>
      <c r="O12" s="88" t="str">
        <f t="shared" si="3"/>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4"/>
        <v/>
      </c>
      <c r="J13" s="208" t="s">
        <v>0</v>
      </c>
      <c r="K13" s="114"/>
      <c r="L13" s="116"/>
      <c r="M13" s="118"/>
      <c r="N13" s="88" t="str">
        <f t="shared" si="2"/>
        <v/>
      </c>
      <c r="O13" s="88" t="str">
        <f t="shared" si="3"/>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4"/>
        <v/>
      </c>
      <c r="J14" s="208" t="s">
        <v>0</v>
      </c>
      <c r="K14" s="114"/>
      <c r="L14" s="116"/>
      <c r="M14" s="118"/>
      <c r="N14" s="88" t="str">
        <f t="shared" si="2"/>
        <v/>
      </c>
      <c r="O14" s="88" t="str">
        <f t="shared" si="3"/>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4"/>
        <v/>
      </c>
      <c r="J15" s="208" t="s">
        <v>0</v>
      </c>
      <c r="K15" s="114"/>
      <c r="L15" s="116"/>
      <c r="M15" s="118"/>
      <c r="N15" s="88" t="str">
        <f t="shared" si="2"/>
        <v/>
      </c>
      <c r="O15" s="88" t="str">
        <f t="shared" si="3"/>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4"/>
        <v/>
      </c>
      <c r="J16" s="208" t="s">
        <v>0</v>
      </c>
      <c r="K16" s="114"/>
      <c r="L16" s="116"/>
      <c r="M16" s="118"/>
      <c r="N16" s="88" t="str">
        <f t="shared" si="2"/>
        <v/>
      </c>
      <c r="O16" s="88" t="str">
        <f t="shared" si="3"/>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4"/>
        <v/>
      </c>
      <c r="J17" s="208" t="s">
        <v>0</v>
      </c>
      <c r="K17" s="114"/>
      <c r="L17" s="116"/>
      <c r="M17" s="118"/>
      <c r="N17" s="88" t="str">
        <f t="shared" si="2"/>
        <v/>
      </c>
      <c r="O17" s="88" t="str">
        <f t="shared" si="3"/>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4"/>
        <v/>
      </c>
      <c r="J18" s="208" t="s">
        <v>0</v>
      </c>
      <c r="K18" s="114"/>
      <c r="L18" s="116"/>
      <c r="M18" s="118"/>
      <c r="N18" s="88" t="str">
        <f t="shared" si="2"/>
        <v/>
      </c>
      <c r="O18" s="88" t="str">
        <f t="shared" si="3"/>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4"/>
        <v/>
      </c>
      <c r="J19" s="208" t="s">
        <v>0</v>
      </c>
      <c r="K19" s="114"/>
      <c r="L19" s="116"/>
      <c r="M19" s="118"/>
      <c r="N19" s="88" t="str">
        <f t="shared" si="2"/>
        <v/>
      </c>
      <c r="O19" s="88" t="str">
        <f t="shared" si="3"/>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4"/>
        <v/>
      </c>
      <c r="J20" s="208" t="s">
        <v>0</v>
      </c>
      <c r="K20" s="114"/>
      <c r="L20" s="116"/>
      <c r="M20" s="118"/>
      <c r="N20" s="88" t="str">
        <f t="shared" si="2"/>
        <v/>
      </c>
      <c r="O20" s="88" t="str">
        <f t="shared" si="3"/>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4"/>
        <v/>
      </c>
      <c r="J21" s="208" t="s">
        <v>0</v>
      </c>
      <c r="K21" s="114"/>
      <c r="L21" s="116"/>
      <c r="M21" s="118"/>
      <c r="N21" s="88" t="str">
        <f t="shared" si="2"/>
        <v/>
      </c>
      <c r="O21" s="88" t="str">
        <f t="shared" si="3"/>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4"/>
        <v/>
      </c>
      <c r="J22" s="208" t="s">
        <v>0</v>
      </c>
      <c r="K22" s="114"/>
      <c r="L22" s="116"/>
      <c r="M22" s="118"/>
      <c r="N22" s="88" t="str">
        <f t="shared" si="2"/>
        <v/>
      </c>
      <c r="O22" s="88" t="str">
        <f t="shared" si="3"/>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4"/>
        <v/>
      </c>
      <c r="J23" s="208" t="s">
        <v>0</v>
      </c>
      <c r="K23" s="114"/>
      <c r="L23" s="116"/>
      <c r="M23" s="118"/>
      <c r="N23" s="88" t="str">
        <f t="shared" si="2"/>
        <v/>
      </c>
      <c r="O23" s="88" t="str">
        <f t="shared" si="3"/>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4"/>
        <v/>
      </c>
      <c r="J24" s="208" t="s">
        <v>0</v>
      </c>
      <c r="K24" s="114"/>
      <c r="L24" s="116"/>
      <c r="M24" s="118"/>
      <c r="N24" s="88" t="str">
        <f t="shared" si="2"/>
        <v/>
      </c>
      <c r="O24" s="88" t="str">
        <f t="shared" si="3"/>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4"/>
        <v/>
      </c>
      <c r="J25" s="208" t="s">
        <v>0</v>
      </c>
      <c r="K25" s="114"/>
      <c r="L25" s="116"/>
      <c r="M25" s="118"/>
      <c r="N25" s="88" t="str">
        <f t="shared" si="2"/>
        <v/>
      </c>
      <c r="O25" s="88" t="str">
        <f t="shared" si="3"/>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4"/>
        <v/>
      </c>
      <c r="J26" s="208" t="s">
        <v>0</v>
      </c>
      <c r="K26" s="114"/>
      <c r="L26" s="116"/>
      <c r="M26" s="118"/>
      <c r="N26" s="88" t="str">
        <f t="shared" si="2"/>
        <v/>
      </c>
      <c r="O26" s="88" t="str">
        <f t="shared" si="3"/>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4"/>
        <v/>
      </c>
      <c r="J27" s="208" t="s">
        <v>0</v>
      </c>
      <c r="K27" s="114"/>
      <c r="L27" s="116"/>
      <c r="M27" s="118"/>
      <c r="N27" s="88" t="str">
        <f t="shared" si="2"/>
        <v/>
      </c>
      <c r="O27" s="88" t="str">
        <f t="shared" si="3"/>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4"/>
        <v/>
      </c>
      <c r="J28" s="208" t="s">
        <v>0</v>
      </c>
      <c r="K28" s="114"/>
      <c r="L28" s="116"/>
      <c r="M28" s="118"/>
      <c r="N28" s="88" t="str">
        <f t="shared" si="2"/>
        <v/>
      </c>
      <c r="O28" s="88" t="str">
        <f t="shared" si="3"/>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4"/>
        <v/>
      </c>
      <c r="J29" s="208" t="s">
        <v>0</v>
      </c>
      <c r="K29" s="114"/>
      <c r="L29" s="116"/>
      <c r="M29" s="118"/>
      <c r="N29" s="88" t="str">
        <f t="shared" si="2"/>
        <v/>
      </c>
      <c r="O29" s="88" t="str">
        <f t="shared" si="3"/>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4"/>
        <v/>
      </c>
      <c r="J30" s="208" t="s">
        <v>0</v>
      </c>
      <c r="K30" s="114"/>
      <c r="L30" s="116"/>
      <c r="M30" s="118"/>
      <c r="N30" s="88" t="str">
        <f t="shared" si="2"/>
        <v/>
      </c>
      <c r="O30" s="88" t="str">
        <f t="shared" si="3"/>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4"/>
        <v/>
      </c>
      <c r="J31" s="208" t="s">
        <v>0</v>
      </c>
      <c r="K31" s="115"/>
      <c r="L31" s="117"/>
      <c r="M31" s="118"/>
      <c r="N31" s="88" t="str">
        <f t="shared" si="2"/>
        <v/>
      </c>
      <c r="O31" s="88" t="str">
        <f t="shared" si="3"/>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95"/>
    </row>
    <row r="35" spans="1:11" ht="30" customHeight="1" thickBot="1" x14ac:dyDescent="0.25">
      <c r="A35" s="214" t="s">
        <v>2</v>
      </c>
      <c r="B35" s="315" t="str">
        <f ca="1">B4</f>
        <v>従事者Ａ</v>
      </c>
      <c r="C35" s="315"/>
      <c r="D35" s="316"/>
      <c r="E35" s="317">
        <f>SUM(E32)</f>
        <v>0</v>
      </c>
      <c r="F35" s="318"/>
      <c r="G35" s="315" t="s">
        <v>1</v>
      </c>
      <c r="H35" s="316"/>
      <c r="I35" s="215">
        <f>SUM(I32)</f>
        <v>0</v>
      </c>
      <c r="K35" s="195"/>
    </row>
  </sheetData>
  <sheetProtection sheet="1" objects="1" scenarios="1" formatCells="0"/>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ageMargins left="0.7" right="0.25" top="0.75" bottom="0.43" header="0.3" footer="0.3"/>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A1:T31"/>
  <sheetViews>
    <sheetView view="pageBreakPreview" zoomScale="90" zoomScaleNormal="100" zoomScaleSheetLayoutView="90" workbookViewId="0">
      <selection activeCell="B3" sqref="B3:F3"/>
    </sheetView>
  </sheetViews>
  <sheetFormatPr defaultRowHeight="13" x14ac:dyDescent="0.2"/>
  <cols>
    <col min="1" max="1" width="25" customWidth="1"/>
    <col min="2" max="4" width="6.1796875" customWidth="1"/>
    <col min="5" max="5" width="5.6328125" customWidth="1"/>
    <col min="6" max="6" width="12.453125" customWidth="1"/>
    <col min="7" max="7" width="15.6328125" customWidth="1"/>
    <col min="8" max="8" width="6.1796875" customWidth="1"/>
    <col min="9" max="9" width="15.6328125" customWidth="1"/>
    <col min="10" max="10" width="6.1796875" customWidth="1"/>
    <col min="11" max="11" width="35.81640625" customWidth="1"/>
    <col min="12" max="12" width="11" customWidth="1"/>
  </cols>
  <sheetData>
    <row r="1" spans="1:20" ht="18.75" customHeight="1" x14ac:dyDescent="0.2">
      <c r="A1" s="219" t="s">
        <v>85</v>
      </c>
      <c r="B1" s="219"/>
      <c r="C1" s="219"/>
      <c r="D1" s="219"/>
      <c r="E1" s="219"/>
      <c r="F1" s="219"/>
      <c r="G1" s="219"/>
      <c r="H1" s="219"/>
      <c r="I1" s="219"/>
      <c r="J1" s="219"/>
      <c r="K1" s="219"/>
      <c r="L1" s="219"/>
      <c r="M1" s="163"/>
      <c r="N1" s="163"/>
      <c r="O1" s="163"/>
      <c r="P1" s="163"/>
      <c r="Q1" s="163"/>
      <c r="R1" s="163"/>
      <c r="S1" s="163"/>
      <c r="T1" s="163"/>
    </row>
    <row r="2" spans="1:20" ht="21.75" customHeight="1" x14ac:dyDescent="0.2">
      <c r="A2" s="220" t="s">
        <v>86</v>
      </c>
      <c r="B2" s="220"/>
      <c r="C2" s="220"/>
      <c r="D2" s="220"/>
      <c r="E2" s="220"/>
      <c r="F2" s="220"/>
      <c r="G2" s="220"/>
      <c r="H2" s="220"/>
      <c r="I2" s="220"/>
      <c r="J2" s="220"/>
      <c r="K2" s="220"/>
      <c r="L2" s="220"/>
      <c r="M2" s="163"/>
      <c r="N2" s="163"/>
      <c r="O2" s="163"/>
      <c r="P2" s="163"/>
      <c r="Q2" s="163"/>
      <c r="R2" s="163"/>
      <c r="S2" s="163"/>
      <c r="T2" s="163"/>
    </row>
    <row r="3" spans="1:20" ht="33" customHeight="1" thickBot="1" x14ac:dyDescent="0.25">
      <c r="A3" s="162" t="s">
        <v>40</v>
      </c>
      <c r="B3" s="221"/>
      <c r="C3" s="221"/>
      <c r="D3" s="221"/>
      <c r="E3" s="221"/>
      <c r="F3" s="221"/>
      <c r="G3" s="164"/>
      <c r="H3" s="89"/>
      <c r="I3" s="89"/>
      <c r="J3" s="89"/>
      <c r="K3" s="89"/>
      <c r="L3" s="163"/>
      <c r="M3" s="163"/>
      <c r="N3" s="163"/>
      <c r="O3" s="163"/>
      <c r="P3" s="163"/>
      <c r="Q3" s="163"/>
      <c r="R3" s="163"/>
      <c r="S3" s="163"/>
      <c r="T3" s="163"/>
    </row>
    <row r="4" spans="1:20" ht="17.25" customHeight="1" x14ac:dyDescent="0.2">
      <c r="A4" s="163"/>
      <c r="B4" s="163"/>
      <c r="C4" s="163"/>
      <c r="D4" s="163"/>
      <c r="E4" s="163"/>
      <c r="F4" s="163"/>
      <c r="G4" s="163"/>
      <c r="H4" s="163"/>
      <c r="I4" s="163"/>
      <c r="J4" s="163"/>
      <c r="K4" s="163"/>
      <c r="L4" s="163"/>
      <c r="M4" s="163"/>
      <c r="N4" s="163"/>
      <c r="O4" s="163"/>
      <c r="P4" s="163"/>
      <c r="Q4" s="163"/>
      <c r="R4" s="163"/>
      <c r="S4" s="163"/>
      <c r="T4" s="163"/>
    </row>
    <row r="5" spans="1:20" ht="37.5" customHeight="1" x14ac:dyDescent="0.2">
      <c r="A5" s="166" t="s">
        <v>41</v>
      </c>
      <c r="B5" s="222" t="s">
        <v>78</v>
      </c>
      <c r="C5" s="223"/>
      <c r="D5" s="223"/>
      <c r="E5" s="224"/>
      <c r="F5" s="167" t="s">
        <v>42</v>
      </c>
      <c r="G5" s="225" t="s">
        <v>79</v>
      </c>
      <c r="H5" s="226"/>
      <c r="I5" s="227" t="s">
        <v>80</v>
      </c>
      <c r="J5" s="226"/>
      <c r="K5" s="168" t="s">
        <v>43</v>
      </c>
      <c r="L5" s="167" t="s">
        <v>44</v>
      </c>
      <c r="M5" s="163"/>
      <c r="N5" s="163"/>
      <c r="O5" s="163"/>
      <c r="P5" s="163"/>
      <c r="Q5" s="163"/>
      <c r="R5" s="163"/>
      <c r="S5" s="163"/>
      <c r="T5" s="163"/>
    </row>
    <row r="6" spans="1:20" ht="37.5" customHeight="1" x14ac:dyDescent="0.2">
      <c r="A6" s="182"/>
      <c r="B6" s="183"/>
      <c r="C6" s="169" t="s">
        <v>1</v>
      </c>
      <c r="D6" s="184"/>
      <c r="E6" s="170" t="s">
        <v>47</v>
      </c>
      <c r="F6" s="185"/>
      <c r="G6" s="171">
        <f>(B6*F6)+(D6*F6/60)</f>
        <v>0</v>
      </c>
      <c r="H6" s="172" t="s">
        <v>0</v>
      </c>
      <c r="I6" s="186"/>
      <c r="J6" s="173" t="s">
        <v>0</v>
      </c>
      <c r="K6" s="187" t="s">
        <v>90</v>
      </c>
      <c r="L6" s="172"/>
      <c r="M6" s="163"/>
      <c r="N6" s="163"/>
      <c r="O6" s="163"/>
      <c r="P6" s="163"/>
      <c r="Q6" s="163"/>
      <c r="R6" s="163"/>
      <c r="S6" s="163"/>
      <c r="T6" s="163"/>
    </row>
    <row r="7" spans="1:20" ht="37.5" customHeight="1" x14ac:dyDescent="0.2">
      <c r="A7" s="182"/>
      <c r="B7" s="183"/>
      <c r="C7" s="169" t="s">
        <v>1</v>
      </c>
      <c r="D7" s="184"/>
      <c r="E7" s="170" t="s">
        <v>47</v>
      </c>
      <c r="F7" s="185"/>
      <c r="G7" s="171">
        <f t="shared" ref="G7:G10" si="0">(B7*F7)+(D7*F7/60)</f>
        <v>0</v>
      </c>
      <c r="H7" s="172" t="s">
        <v>0</v>
      </c>
      <c r="I7" s="186"/>
      <c r="J7" s="173" t="s">
        <v>0</v>
      </c>
      <c r="K7" s="187" t="s">
        <v>90</v>
      </c>
      <c r="L7" s="172"/>
      <c r="M7" s="163"/>
      <c r="N7" s="163"/>
      <c r="O7" s="163"/>
      <c r="P7" s="163"/>
      <c r="Q7" s="163"/>
      <c r="R7" s="163"/>
      <c r="S7" s="163"/>
      <c r="T7" s="163"/>
    </row>
    <row r="8" spans="1:20" ht="37.5" customHeight="1" x14ac:dyDescent="0.2">
      <c r="A8" s="182"/>
      <c r="B8" s="183"/>
      <c r="C8" s="169" t="s">
        <v>1</v>
      </c>
      <c r="D8" s="184"/>
      <c r="E8" s="170" t="s">
        <v>47</v>
      </c>
      <c r="F8" s="185"/>
      <c r="G8" s="171">
        <f t="shared" si="0"/>
        <v>0</v>
      </c>
      <c r="H8" s="172" t="s">
        <v>0</v>
      </c>
      <c r="I8" s="186"/>
      <c r="J8" s="173" t="s">
        <v>0</v>
      </c>
      <c r="K8" s="187" t="s">
        <v>90</v>
      </c>
      <c r="L8" s="172"/>
      <c r="M8" s="163"/>
      <c r="N8" s="163"/>
      <c r="O8" s="163"/>
      <c r="P8" s="163"/>
      <c r="Q8" s="163"/>
      <c r="R8" s="163"/>
      <c r="S8" s="163"/>
      <c r="T8" s="163"/>
    </row>
    <row r="9" spans="1:20" ht="37.5" customHeight="1" x14ac:dyDescent="0.2">
      <c r="A9" s="182"/>
      <c r="B9" s="183"/>
      <c r="C9" s="169" t="s">
        <v>1</v>
      </c>
      <c r="D9" s="184"/>
      <c r="E9" s="170" t="s">
        <v>47</v>
      </c>
      <c r="F9" s="185"/>
      <c r="G9" s="171">
        <f t="shared" si="0"/>
        <v>0</v>
      </c>
      <c r="H9" s="172" t="s">
        <v>0</v>
      </c>
      <c r="I9" s="186"/>
      <c r="J9" s="173" t="s">
        <v>0</v>
      </c>
      <c r="K9" s="187" t="s">
        <v>90</v>
      </c>
      <c r="L9" s="172"/>
      <c r="M9" s="163"/>
      <c r="N9" s="163"/>
      <c r="O9" s="163"/>
      <c r="P9" s="163"/>
      <c r="Q9" s="163"/>
      <c r="R9" s="163"/>
      <c r="S9" s="163"/>
      <c r="T9" s="163"/>
    </row>
    <row r="10" spans="1:20" ht="37.5" customHeight="1" x14ac:dyDescent="0.2">
      <c r="A10" s="182"/>
      <c r="B10" s="183"/>
      <c r="C10" s="169" t="s">
        <v>1</v>
      </c>
      <c r="D10" s="184"/>
      <c r="E10" s="170" t="s">
        <v>47</v>
      </c>
      <c r="F10" s="185"/>
      <c r="G10" s="171">
        <f t="shared" si="0"/>
        <v>0</v>
      </c>
      <c r="H10" s="172" t="s">
        <v>0</v>
      </c>
      <c r="I10" s="186"/>
      <c r="J10" s="173" t="s">
        <v>0</v>
      </c>
      <c r="K10" s="187" t="s">
        <v>90</v>
      </c>
      <c r="L10" s="172"/>
      <c r="M10" s="163"/>
      <c r="N10" s="163"/>
      <c r="O10" s="163"/>
      <c r="P10" s="163"/>
      <c r="Q10" s="163"/>
      <c r="R10" s="163"/>
      <c r="S10" s="163"/>
      <c r="T10" s="163"/>
    </row>
    <row r="11" spans="1:20" ht="37.5" customHeight="1" x14ac:dyDescent="0.2">
      <c r="A11" s="182"/>
      <c r="B11" s="183"/>
      <c r="C11" s="169" t="s">
        <v>1</v>
      </c>
      <c r="D11" s="184"/>
      <c r="E11" s="170" t="s">
        <v>47</v>
      </c>
      <c r="F11" s="185"/>
      <c r="G11" s="171">
        <f>(B11*F11)+(D11*F11/60)</f>
        <v>0</v>
      </c>
      <c r="H11" s="172" t="s">
        <v>0</v>
      </c>
      <c r="I11" s="186"/>
      <c r="J11" s="173" t="s">
        <v>0</v>
      </c>
      <c r="K11" s="187" t="s">
        <v>90</v>
      </c>
      <c r="L11" s="172"/>
      <c r="M11" s="163"/>
      <c r="N11" s="163"/>
      <c r="O11" s="163"/>
      <c r="P11" s="163"/>
      <c r="Q11" s="163"/>
      <c r="R11" s="163"/>
      <c r="S11" s="163"/>
      <c r="T11" s="163"/>
    </row>
    <row r="12" spans="1:20" ht="37.5" customHeight="1" thickBot="1" x14ac:dyDescent="0.25">
      <c r="A12" s="182"/>
      <c r="B12" s="183"/>
      <c r="C12" s="169" t="s">
        <v>1</v>
      </c>
      <c r="D12" s="184"/>
      <c r="E12" s="170" t="s">
        <v>47</v>
      </c>
      <c r="F12" s="185"/>
      <c r="G12" s="171">
        <f>(B12*F12)+(D12*F12/60)</f>
        <v>0</v>
      </c>
      <c r="H12" s="174" t="s">
        <v>0</v>
      </c>
      <c r="I12" s="186"/>
      <c r="J12" s="175" t="s">
        <v>0</v>
      </c>
      <c r="K12" s="187" t="s">
        <v>90</v>
      </c>
      <c r="L12" s="172"/>
      <c r="M12" s="163"/>
      <c r="N12" s="163"/>
      <c r="O12" s="163"/>
      <c r="P12" s="163"/>
      <c r="Q12" s="163"/>
      <c r="R12" s="163"/>
      <c r="S12" s="163"/>
      <c r="T12" s="163"/>
    </row>
    <row r="13" spans="1:20" ht="37.5" customHeight="1" thickBot="1" x14ac:dyDescent="0.25">
      <c r="A13" s="193" t="s">
        <v>81</v>
      </c>
      <c r="B13" s="176">
        <f>SUBTOTAL(109,直接人件費総括表4[列3])
  +ROUNDDOWN(SUBTOTAL(109,直接人件費総括表4[列5])/60,0)</f>
        <v>0</v>
      </c>
      <c r="C13" s="160" t="s">
        <v>1</v>
      </c>
      <c r="D13" s="177">
        <f>IF(SUBTOTAL(109,直接人件費総括表4[列5])&gt;=60,
     MOD(SUBTOTAL(109,直接人件費総括表4[列5]),60),
     SUBTOTAL(109,直接人件費総括表4[列5]))</f>
        <v>0</v>
      </c>
      <c r="E13" s="161" t="s">
        <v>47</v>
      </c>
      <c r="F13" s="178"/>
      <c r="G13" s="179">
        <f>SUBTOTAL(109,直接人件費総括表4[列8])</f>
        <v>0</v>
      </c>
      <c r="H13" s="90" t="s">
        <v>0</v>
      </c>
      <c r="I13" s="180">
        <f>SUBTOTAL(109,直接人件費総括表4[列12])</f>
        <v>0</v>
      </c>
      <c r="J13" s="90" t="s">
        <v>0</v>
      </c>
      <c r="K13" s="181"/>
      <c r="L13" s="178"/>
      <c r="M13" s="163"/>
      <c r="N13" s="163"/>
      <c r="O13" s="163"/>
      <c r="P13" s="163"/>
      <c r="Q13" s="163"/>
      <c r="R13" s="163"/>
      <c r="S13" s="163"/>
      <c r="T13" s="163"/>
    </row>
    <row r="14" spans="1:20" x14ac:dyDescent="0.2">
      <c r="A14" s="163"/>
      <c r="B14" s="163"/>
      <c r="C14" s="163"/>
      <c r="D14" s="163"/>
      <c r="E14" s="163"/>
      <c r="F14" s="163"/>
      <c r="G14" s="163"/>
      <c r="H14" s="163"/>
      <c r="I14" s="163"/>
      <c r="J14" s="163"/>
      <c r="K14" s="163"/>
      <c r="L14" s="163"/>
      <c r="M14" s="163"/>
      <c r="N14" s="163"/>
      <c r="O14" s="163"/>
      <c r="P14" s="163"/>
      <c r="Q14" s="163"/>
      <c r="R14" s="163"/>
      <c r="S14" s="163"/>
      <c r="T14" s="163"/>
    </row>
    <row r="15" spans="1:20" x14ac:dyDescent="0.2">
      <c r="A15" s="163" t="s">
        <v>82</v>
      </c>
      <c r="B15" s="163"/>
      <c r="C15" s="163"/>
      <c r="D15" s="163"/>
      <c r="E15" s="163"/>
      <c r="F15" s="163"/>
      <c r="G15" s="163"/>
      <c r="H15" s="163"/>
      <c r="I15" s="163"/>
      <c r="J15" s="163"/>
      <c r="K15" s="163"/>
      <c r="L15" s="163"/>
      <c r="M15" s="163"/>
      <c r="N15" s="163"/>
      <c r="O15" s="163"/>
      <c r="P15" s="163"/>
      <c r="Q15" s="163"/>
      <c r="R15" s="163"/>
      <c r="S15" s="163"/>
      <c r="T15" s="163"/>
    </row>
    <row r="16" spans="1:20" x14ac:dyDescent="0.2">
      <c r="A16" s="163"/>
      <c r="B16" s="163"/>
      <c r="C16" s="163"/>
      <c r="D16" s="163"/>
      <c r="E16" s="163"/>
      <c r="F16" s="163"/>
      <c r="G16" s="163"/>
      <c r="H16" s="163"/>
      <c r="I16" s="163"/>
      <c r="J16" s="163"/>
      <c r="K16" s="163"/>
      <c r="L16" s="163"/>
      <c r="M16" s="163"/>
      <c r="N16" s="163"/>
      <c r="O16" s="163"/>
      <c r="P16" s="163"/>
      <c r="Q16" s="163"/>
      <c r="R16" s="163"/>
      <c r="S16" s="163"/>
      <c r="T16" s="163"/>
    </row>
    <row r="17" spans="1:20" x14ac:dyDescent="0.2">
      <c r="A17" s="163"/>
      <c r="B17" s="163"/>
      <c r="C17" s="163"/>
      <c r="D17" s="163"/>
      <c r="E17" s="163"/>
      <c r="F17" s="163"/>
      <c r="G17" s="163"/>
      <c r="H17" s="163"/>
      <c r="I17" s="163"/>
      <c r="J17" s="163"/>
      <c r="K17" s="163"/>
      <c r="L17" s="163"/>
      <c r="M17" s="163"/>
      <c r="N17" s="163"/>
      <c r="O17" s="163"/>
      <c r="P17" s="163"/>
      <c r="Q17" s="163"/>
      <c r="R17" s="163"/>
      <c r="S17" s="163"/>
      <c r="T17" s="163"/>
    </row>
    <row r="18" spans="1:20" x14ac:dyDescent="0.2">
      <c r="A18" s="163"/>
      <c r="B18" s="163"/>
      <c r="C18" s="163"/>
      <c r="D18" s="163"/>
      <c r="E18" s="163"/>
      <c r="F18" s="163"/>
      <c r="G18" s="163"/>
      <c r="H18" s="163"/>
      <c r="I18" s="163"/>
      <c r="J18" s="163"/>
      <c r="K18" s="163"/>
      <c r="L18" s="163"/>
      <c r="M18" s="163"/>
      <c r="N18" s="163"/>
      <c r="O18" s="163"/>
      <c r="P18" s="163"/>
      <c r="Q18" s="163"/>
      <c r="R18" s="163"/>
      <c r="S18" s="163"/>
      <c r="T18" s="163"/>
    </row>
    <row r="19" spans="1:20" x14ac:dyDescent="0.2">
      <c r="A19" s="163"/>
      <c r="B19" s="163"/>
      <c r="C19" s="163"/>
      <c r="D19" s="163"/>
      <c r="E19" s="163"/>
      <c r="F19" s="163"/>
      <c r="G19" s="163"/>
      <c r="H19" s="163"/>
      <c r="I19" s="163"/>
      <c r="J19" s="163"/>
      <c r="K19" s="163"/>
      <c r="L19" s="163"/>
      <c r="M19" s="163"/>
      <c r="N19" s="163"/>
      <c r="O19" s="163"/>
      <c r="P19" s="163"/>
      <c r="Q19" s="163"/>
      <c r="R19" s="163"/>
      <c r="S19" s="163"/>
      <c r="T19" s="163"/>
    </row>
    <row r="20" spans="1:20" x14ac:dyDescent="0.2">
      <c r="A20" s="163"/>
      <c r="B20" s="163"/>
      <c r="C20" s="163"/>
      <c r="D20" s="163"/>
      <c r="E20" s="163"/>
      <c r="F20" s="163"/>
      <c r="G20" s="163"/>
      <c r="H20" s="163"/>
      <c r="I20" s="163"/>
      <c r="J20" s="163"/>
      <c r="K20" s="163"/>
      <c r="L20" s="163"/>
      <c r="M20" s="163"/>
      <c r="N20" s="163"/>
      <c r="O20" s="163"/>
      <c r="P20" s="163"/>
      <c r="Q20" s="163"/>
      <c r="R20" s="163"/>
      <c r="S20" s="163"/>
      <c r="T20" s="163"/>
    </row>
    <row r="21" spans="1:20" x14ac:dyDescent="0.2">
      <c r="A21" s="163"/>
      <c r="B21" s="163"/>
      <c r="C21" s="163"/>
      <c r="D21" s="163"/>
      <c r="E21" s="163"/>
      <c r="F21" s="163"/>
      <c r="G21" s="163"/>
      <c r="H21" s="163"/>
      <c r="I21" s="163"/>
      <c r="J21" s="163"/>
      <c r="K21" s="163"/>
      <c r="L21" s="163"/>
      <c r="M21" s="163"/>
      <c r="N21" s="163"/>
      <c r="O21" s="163"/>
      <c r="P21" s="163"/>
      <c r="Q21" s="163"/>
      <c r="R21" s="163"/>
      <c r="S21" s="163"/>
      <c r="T21" s="163"/>
    </row>
    <row r="22" spans="1:20" x14ac:dyDescent="0.2">
      <c r="A22" s="163"/>
      <c r="B22" s="163"/>
      <c r="C22" s="163"/>
      <c r="D22" s="163"/>
      <c r="E22" s="163"/>
      <c r="F22" s="163"/>
      <c r="G22" s="163"/>
      <c r="H22" s="163"/>
      <c r="I22" s="163"/>
      <c r="J22" s="163"/>
      <c r="K22" s="163"/>
      <c r="L22" s="163"/>
      <c r="M22" s="163"/>
      <c r="N22" s="163"/>
      <c r="O22" s="163"/>
      <c r="P22" s="163"/>
      <c r="Q22" s="163"/>
      <c r="R22" s="163"/>
      <c r="S22" s="163"/>
      <c r="T22" s="163"/>
    </row>
    <row r="23" spans="1:20" x14ac:dyDescent="0.2">
      <c r="A23" s="163"/>
      <c r="B23" s="163"/>
      <c r="C23" s="163"/>
      <c r="D23" s="163"/>
      <c r="E23" s="163"/>
      <c r="F23" s="163"/>
      <c r="G23" s="163"/>
      <c r="H23" s="163"/>
      <c r="I23" s="163"/>
      <c r="J23" s="163"/>
      <c r="K23" s="163"/>
      <c r="L23" s="163"/>
      <c r="M23" s="163"/>
      <c r="N23" s="163"/>
      <c r="O23" s="163"/>
      <c r="P23" s="163"/>
      <c r="Q23" s="163"/>
      <c r="R23" s="163"/>
      <c r="S23" s="163"/>
      <c r="T23" s="163"/>
    </row>
    <row r="24" spans="1:20" x14ac:dyDescent="0.2">
      <c r="A24" s="163"/>
      <c r="B24" s="163"/>
      <c r="C24" s="163"/>
      <c r="D24" s="163"/>
      <c r="E24" s="163"/>
      <c r="F24" s="163"/>
      <c r="G24" s="163"/>
      <c r="H24" s="163"/>
      <c r="I24" s="163"/>
      <c r="J24" s="163"/>
      <c r="K24" s="163"/>
      <c r="L24" s="163"/>
      <c r="M24" s="163"/>
      <c r="N24" s="163"/>
      <c r="O24" s="163"/>
      <c r="P24" s="163"/>
      <c r="Q24" s="163"/>
      <c r="R24" s="163"/>
      <c r="S24" s="163"/>
      <c r="T24" s="163"/>
    </row>
    <row r="25" spans="1:20" x14ac:dyDescent="0.2">
      <c r="A25" s="163"/>
      <c r="B25" s="163"/>
      <c r="C25" s="163"/>
      <c r="D25" s="163"/>
      <c r="E25" s="163"/>
      <c r="F25" s="163"/>
      <c r="G25" s="163"/>
      <c r="H25" s="163"/>
      <c r="I25" s="163"/>
      <c r="J25" s="163"/>
      <c r="K25" s="163"/>
      <c r="L25" s="163"/>
      <c r="M25" s="163"/>
      <c r="N25" s="163"/>
      <c r="O25" s="163"/>
      <c r="P25" s="163"/>
      <c r="Q25" s="163"/>
      <c r="R25" s="163"/>
      <c r="S25" s="163"/>
      <c r="T25" s="163"/>
    </row>
    <row r="26" spans="1:20" x14ac:dyDescent="0.2">
      <c r="A26" s="163"/>
      <c r="B26" s="163"/>
      <c r="C26" s="163"/>
      <c r="D26" s="163"/>
      <c r="E26" s="163"/>
      <c r="F26" s="163"/>
      <c r="G26" s="163"/>
      <c r="H26" s="163"/>
      <c r="I26" s="163"/>
      <c r="J26" s="163"/>
      <c r="K26" s="163"/>
      <c r="L26" s="163"/>
      <c r="M26" s="163"/>
      <c r="N26" s="163"/>
      <c r="O26" s="163"/>
      <c r="P26" s="163"/>
      <c r="Q26" s="163"/>
      <c r="R26" s="163"/>
      <c r="S26" s="163"/>
      <c r="T26" s="163"/>
    </row>
    <row r="27" spans="1:20" x14ac:dyDescent="0.2">
      <c r="A27" s="163"/>
      <c r="B27" s="163"/>
      <c r="C27" s="163"/>
      <c r="D27" s="163"/>
      <c r="E27" s="163"/>
      <c r="F27" s="163"/>
      <c r="G27" s="163"/>
      <c r="H27" s="163"/>
      <c r="I27" s="163"/>
      <c r="J27" s="163"/>
      <c r="K27" s="163"/>
      <c r="L27" s="163"/>
      <c r="M27" s="163"/>
      <c r="N27" s="163"/>
      <c r="O27" s="163"/>
      <c r="P27" s="163"/>
      <c r="Q27" s="163"/>
      <c r="R27" s="163"/>
      <c r="S27" s="163"/>
      <c r="T27" s="163"/>
    </row>
    <row r="28" spans="1:20" x14ac:dyDescent="0.2">
      <c r="A28" s="163"/>
      <c r="B28" s="163"/>
      <c r="C28" s="163"/>
      <c r="D28" s="163"/>
      <c r="E28" s="163"/>
      <c r="F28" s="163"/>
      <c r="G28" s="163"/>
      <c r="H28" s="163"/>
      <c r="I28" s="163"/>
      <c r="J28" s="163"/>
      <c r="K28" s="163"/>
      <c r="L28" s="163"/>
      <c r="M28" s="163"/>
      <c r="N28" s="163"/>
      <c r="O28" s="163"/>
      <c r="P28" s="163"/>
      <c r="Q28" s="163"/>
      <c r="R28" s="163"/>
      <c r="S28" s="163"/>
      <c r="T28" s="163"/>
    </row>
    <row r="29" spans="1:20" x14ac:dyDescent="0.2">
      <c r="A29" s="163"/>
      <c r="B29" s="163"/>
      <c r="C29" s="163"/>
      <c r="D29" s="163"/>
      <c r="E29" s="163"/>
      <c r="F29" s="163"/>
      <c r="G29" s="163"/>
      <c r="H29" s="163"/>
      <c r="I29" s="163"/>
      <c r="J29" s="163"/>
      <c r="K29" s="163"/>
      <c r="L29" s="163"/>
      <c r="M29" s="163"/>
      <c r="N29" s="163"/>
      <c r="O29" s="163"/>
      <c r="P29" s="163"/>
      <c r="Q29" s="163"/>
      <c r="R29" s="163"/>
      <c r="S29" s="163"/>
      <c r="T29" s="163"/>
    </row>
    <row r="30" spans="1:20" x14ac:dyDescent="0.2">
      <c r="A30" s="163"/>
      <c r="B30" s="163"/>
      <c r="C30" s="163"/>
      <c r="D30" s="163"/>
      <c r="E30" s="163"/>
      <c r="F30" s="163"/>
      <c r="G30" s="163"/>
      <c r="H30" s="163"/>
      <c r="I30" s="163"/>
      <c r="J30" s="163"/>
      <c r="K30" s="163"/>
      <c r="L30" s="163"/>
      <c r="M30" s="163"/>
      <c r="N30" s="163"/>
      <c r="O30" s="163"/>
      <c r="P30" s="163"/>
      <c r="Q30" s="163"/>
      <c r="R30" s="163"/>
      <c r="S30" s="163"/>
      <c r="T30" s="163"/>
    </row>
    <row r="31" spans="1:20" x14ac:dyDescent="0.2">
      <c r="A31" s="163"/>
      <c r="B31" s="163"/>
      <c r="C31" s="163"/>
      <c r="D31" s="163"/>
      <c r="E31" s="163"/>
      <c r="F31" s="163"/>
      <c r="G31" s="163"/>
      <c r="H31" s="163"/>
      <c r="I31" s="163"/>
      <c r="J31" s="163"/>
      <c r="K31" s="163"/>
      <c r="L31" s="163"/>
    </row>
  </sheetData>
  <sheetProtection sheet="1" formatCells="0" selectLockedCells="1"/>
  <mergeCells count="6">
    <mergeCell ref="A1:L1"/>
    <mergeCell ref="A2:L2"/>
    <mergeCell ref="B3:F3"/>
    <mergeCell ref="B5:E5"/>
    <mergeCell ref="G5:H5"/>
    <mergeCell ref="I5:J5"/>
  </mergeCells>
  <phoneticPr fontId="3"/>
  <dataValidations count="1">
    <dataValidation type="whole" allowBlank="1" showInputMessage="1" showErrorMessage="1" sqref="D6:D12" xr:uid="{00000000-0002-0000-0100-000000000000}">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'【記入例・入力方法】人件費シート1 （別紙2-3）'!$S$12:$S$37</xm:f>
          </x14:formula1>
          <xm:sqref>F6:F12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0"/>
  <sheetViews>
    <sheetView view="pageBreakPreview" zoomScaleNormal="85" zoomScaleSheetLayoutView="100" workbookViewId="0">
      <selection activeCell="T3" sqref="T3"/>
    </sheetView>
  </sheetViews>
  <sheetFormatPr defaultColWidth="9" defaultRowHeight="20.149999999999999" customHeight="1" x14ac:dyDescent="0.2"/>
  <cols>
    <col min="1" max="1" width="4.36328125" style="61" customWidth="1"/>
    <col min="2" max="2" width="4.6328125" style="61" customWidth="1"/>
    <col min="3" max="3" width="3.1796875" style="61" customWidth="1"/>
    <col min="4" max="4" width="3.81640625" style="61" customWidth="1"/>
    <col min="5" max="5" width="3.1796875" style="62" customWidth="1"/>
    <col min="6" max="6" width="13.1796875" style="61" customWidth="1"/>
    <col min="7" max="7" width="6.6328125" style="63" customWidth="1"/>
    <col min="8" max="8" width="10.81640625" style="63" hidden="1" customWidth="1"/>
    <col min="9" max="10" width="10.6328125" style="61" customWidth="1"/>
    <col min="11" max="12" width="15.6328125" style="61" customWidth="1"/>
    <col min="13" max="13" width="3.6328125" style="22" hidden="1" customWidth="1"/>
    <col min="14" max="14" width="10.54296875" style="22" hidden="1" customWidth="1"/>
    <col min="15" max="15" width="9" style="22" hidden="1" customWidth="1"/>
    <col min="16" max="16" width="7.81640625" style="22" hidden="1" customWidth="1"/>
    <col min="17" max="17" width="3.36328125" style="22" hidden="1" customWidth="1"/>
    <col min="18" max="18" width="7.81640625" style="22" hidden="1" customWidth="1"/>
    <col min="19" max="19" width="16.54296875" style="22" hidden="1" customWidth="1"/>
    <col min="20" max="16384" width="9" style="22"/>
  </cols>
  <sheetData>
    <row r="1" spans="1:27" ht="20.149999999999999" customHeight="1" x14ac:dyDescent="0.2">
      <c r="A1" s="155" t="s">
        <v>87</v>
      </c>
      <c r="G1" s="156" t="s">
        <v>72</v>
      </c>
    </row>
    <row r="3" spans="1:27" ht="23.25" customHeight="1" x14ac:dyDescent="0.2">
      <c r="A3" s="256" t="s">
        <v>14</v>
      </c>
      <c r="B3" s="256"/>
      <c r="C3" s="256"/>
      <c r="D3" s="256"/>
      <c r="E3" s="257"/>
      <c r="F3" s="257"/>
      <c r="G3" s="257"/>
      <c r="H3" s="257"/>
      <c r="I3" s="257"/>
      <c r="J3" s="257"/>
      <c r="K3" s="257"/>
      <c r="L3" s="257"/>
      <c r="M3" s="21"/>
      <c r="N3" s="158" t="s">
        <v>31</v>
      </c>
      <c r="O3" s="65"/>
      <c r="P3" s="143"/>
      <c r="Q3" s="144"/>
      <c r="R3" s="143"/>
      <c r="S3" s="143"/>
      <c r="T3" s="157" t="s">
        <v>73</v>
      </c>
      <c r="U3" s="65"/>
      <c r="V3" s="66"/>
      <c r="W3" s="66"/>
      <c r="X3" s="66"/>
      <c r="Y3" s="66"/>
      <c r="Z3" s="66"/>
    </row>
    <row r="4" spans="1:27" ht="23.25" customHeight="1" x14ac:dyDescent="0.2">
      <c r="A4" s="258" t="s">
        <v>108</v>
      </c>
      <c r="B4" s="258"/>
      <c r="C4" s="258"/>
      <c r="D4" s="258"/>
      <c r="E4" s="259"/>
      <c r="F4" s="259"/>
      <c r="G4" s="259"/>
      <c r="H4" s="259"/>
      <c r="I4" s="259"/>
      <c r="J4" s="259"/>
      <c r="K4" s="259"/>
      <c r="L4" s="259"/>
      <c r="M4" s="21"/>
      <c r="N4" s="67" t="s">
        <v>32</v>
      </c>
      <c r="O4" s="66"/>
      <c r="P4" s="145"/>
      <c r="Q4" s="146"/>
      <c r="R4" s="145"/>
      <c r="S4" s="145"/>
      <c r="T4" s="196" t="s">
        <v>115</v>
      </c>
      <c r="U4" s="66"/>
      <c r="V4" s="66"/>
      <c r="W4" s="66"/>
      <c r="X4" s="66"/>
      <c r="Y4" s="66"/>
      <c r="Z4" s="66"/>
    </row>
    <row r="5" spans="1:27" ht="34.5" customHeight="1" x14ac:dyDescent="0.2">
      <c r="A5" s="228" t="s">
        <v>38</v>
      </c>
      <c r="B5" s="228"/>
      <c r="C5" s="228"/>
      <c r="D5" s="229" t="s">
        <v>69</v>
      </c>
      <c r="E5" s="229"/>
      <c r="F5" s="229"/>
      <c r="G5" s="229"/>
      <c r="H5" s="229"/>
      <c r="I5" s="229"/>
      <c r="J5" s="229"/>
      <c r="K5" s="229"/>
      <c r="L5" s="229"/>
      <c r="M5" s="21"/>
      <c r="N5" s="232" t="s">
        <v>32</v>
      </c>
      <c r="O5" s="21"/>
      <c r="P5" s="21"/>
      <c r="Q5" s="21"/>
      <c r="R5" s="21"/>
      <c r="S5" s="21"/>
      <c r="T5" s="231" t="s">
        <v>107</v>
      </c>
      <c r="U5" s="231"/>
      <c r="V5" s="231"/>
      <c r="W5" s="231"/>
      <c r="X5" s="231"/>
      <c r="Y5" s="231"/>
      <c r="Z5" s="231"/>
      <c r="AA5" s="231"/>
    </row>
    <row r="6" spans="1:27" ht="34.5" customHeight="1" x14ac:dyDescent="0.2">
      <c r="A6" s="230" t="s">
        <v>76</v>
      </c>
      <c r="B6" s="230"/>
      <c r="C6" s="230"/>
      <c r="D6" s="229" t="s">
        <v>77</v>
      </c>
      <c r="E6" s="229"/>
      <c r="F6" s="229"/>
      <c r="G6" s="229"/>
      <c r="H6" s="229"/>
      <c r="I6" s="229"/>
      <c r="J6" s="229"/>
      <c r="K6" s="229"/>
      <c r="L6" s="229"/>
      <c r="M6" s="21"/>
      <c r="N6" s="232"/>
      <c r="O6" s="66"/>
      <c r="P6" s="66"/>
      <c r="Q6" s="66"/>
      <c r="R6" s="66"/>
      <c r="S6" s="66"/>
      <c r="T6" s="231"/>
      <c r="U6" s="231"/>
      <c r="V6" s="231"/>
      <c r="W6" s="231"/>
      <c r="X6" s="231"/>
      <c r="Y6" s="231"/>
      <c r="Z6" s="231"/>
      <c r="AA6" s="231"/>
    </row>
    <row r="7" spans="1:27" s="30" customFormat="1" ht="60" customHeight="1" x14ac:dyDescent="0.2">
      <c r="A7" s="239" t="s">
        <v>15</v>
      </c>
      <c r="B7" s="240"/>
      <c r="C7" s="241"/>
      <c r="D7" s="242" t="s">
        <v>16</v>
      </c>
      <c r="E7" s="243"/>
      <c r="F7" s="24" t="s">
        <v>17</v>
      </c>
      <c r="G7" s="23"/>
      <c r="H7" s="64"/>
      <c r="I7" s="24" t="s">
        <v>18</v>
      </c>
      <c r="J7" s="27" t="s">
        <v>19</v>
      </c>
      <c r="K7" s="27" t="s">
        <v>20</v>
      </c>
      <c r="L7" s="24" t="s">
        <v>65</v>
      </c>
      <c r="M7" s="28"/>
      <c r="N7" s="85" t="s">
        <v>32</v>
      </c>
      <c r="O7" s="86"/>
      <c r="P7" s="86"/>
      <c r="Q7" s="86"/>
      <c r="R7" s="86"/>
      <c r="S7" s="86"/>
      <c r="T7" s="244" t="s">
        <v>117</v>
      </c>
      <c r="U7" s="245"/>
      <c r="V7" s="245"/>
      <c r="W7" s="245"/>
      <c r="X7" s="245"/>
      <c r="Y7" s="245"/>
      <c r="Z7" s="245"/>
    </row>
    <row r="8" spans="1:27" s="39" customFormat="1" ht="23.15" customHeight="1" x14ac:dyDescent="0.2">
      <c r="A8" s="235" t="s">
        <v>67</v>
      </c>
      <c r="B8" s="237" t="s">
        <v>109</v>
      </c>
      <c r="C8" s="246" t="s">
        <v>15</v>
      </c>
      <c r="D8" s="247">
        <v>9</v>
      </c>
      <c r="E8" s="249" t="s">
        <v>23</v>
      </c>
      <c r="F8" s="254">
        <v>346321</v>
      </c>
      <c r="G8" s="31" t="s">
        <v>24</v>
      </c>
      <c r="H8" s="68">
        <f>MIN($F$8:$F$35)</f>
        <v>240143</v>
      </c>
      <c r="I8" s="69">
        <f>LOOKUP(H8,$P$11:$P$37,$S$11:$S$37)</f>
        <v>1990</v>
      </c>
      <c r="J8" s="83">
        <v>25</v>
      </c>
      <c r="K8" s="34">
        <f>I8*J8</f>
        <v>49750</v>
      </c>
      <c r="L8" s="35">
        <f>IF(F8&lt;=K8,F8,K8)</f>
        <v>49750</v>
      </c>
      <c r="M8" s="36"/>
      <c r="N8" s="70" t="s">
        <v>32</v>
      </c>
      <c r="O8" s="71"/>
      <c r="P8" s="71"/>
      <c r="Q8" s="71"/>
      <c r="R8" s="71"/>
      <c r="S8" s="71"/>
      <c r="T8" s="72" t="s">
        <v>74</v>
      </c>
      <c r="U8" s="36"/>
      <c r="V8" s="36"/>
      <c r="W8" s="36"/>
      <c r="X8" s="36"/>
      <c r="Y8" s="36"/>
      <c r="Z8" s="36"/>
    </row>
    <row r="9" spans="1:27" ht="23.15" customHeight="1" x14ac:dyDescent="0.2">
      <c r="A9" s="236"/>
      <c r="B9" s="238"/>
      <c r="C9" s="246"/>
      <c r="D9" s="248"/>
      <c r="E9" s="250"/>
      <c r="F9" s="255"/>
      <c r="G9" s="40" t="s">
        <v>28</v>
      </c>
      <c r="H9" s="73"/>
      <c r="I9" s="43"/>
      <c r="J9" s="84"/>
      <c r="K9" s="44">
        <f>I9*J9</f>
        <v>0</v>
      </c>
      <c r="L9" s="43">
        <f>IF(F8&lt;=K9,F8,K9)</f>
        <v>0</v>
      </c>
      <c r="M9" s="21"/>
      <c r="P9" s="251" t="s">
        <v>21</v>
      </c>
      <c r="Q9" s="252"/>
      <c r="R9" s="253"/>
      <c r="S9" s="119" t="s">
        <v>22</v>
      </c>
      <c r="U9" s="21"/>
      <c r="V9" s="21"/>
      <c r="W9" s="21"/>
      <c r="X9" s="21"/>
      <c r="Y9" s="21"/>
      <c r="Z9" s="21"/>
    </row>
    <row r="10" spans="1:27" s="39" customFormat="1" ht="23.15" customHeight="1" x14ac:dyDescent="0.2">
      <c r="A10" s="235" t="s">
        <v>67</v>
      </c>
      <c r="B10" s="237" t="s">
        <v>109</v>
      </c>
      <c r="C10" s="246" t="s">
        <v>15</v>
      </c>
      <c r="D10" s="247">
        <v>10</v>
      </c>
      <c r="E10" s="249" t="s">
        <v>23</v>
      </c>
      <c r="F10" s="254">
        <v>328645</v>
      </c>
      <c r="G10" s="31" t="s">
        <v>24</v>
      </c>
      <c r="H10" s="68">
        <f>MIN($F$8:$F$35)</f>
        <v>240143</v>
      </c>
      <c r="I10" s="69">
        <f>LOOKUP(H10,$P$11:$P$37,$S$11:$S$37)</f>
        <v>1990</v>
      </c>
      <c r="J10" s="83">
        <v>20</v>
      </c>
      <c r="K10" s="34">
        <f t="shared" ref="K10:K35" si="0">I10*J10</f>
        <v>39800</v>
      </c>
      <c r="L10" s="35">
        <f>IF(F10&lt;=K10,F10,K10)</f>
        <v>39800</v>
      </c>
      <c r="M10" s="36"/>
      <c r="N10" s="74" t="s">
        <v>32</v>
      </c>
      <c r="O10" s="36"/>
      <c r="P10" s="37" t="s">
        <v>25</v>
      </c>
      <c r="Q10" s="38"/>
      <c r="R10" s="37" t="s">
        <v>26</v>
      </c>
      <c r="S10" s="37" t="s">
        <v>27</v>
      </c>
      <c r="T10" s="75" t="s">
        <v>75</v>
      </c>
      <c r="U10" s="36"/>
      <c r="V10" s="36"/>
      <c r="W10" s="36"/>
      <c r="X10" s="36"/>
      <c r="Y10" s="36"/>
      <c r="Z10" s="36"/>
    </row>
    <row r="11" spans="1:27" ht="23.15" customHeight="1" x14ac:dyDescent="0.2">
      <c r="A11" s="236"/>
      <c r="B11" s="238"/>
      <c r="C11" s="246"/>
      <c r="D11" s="248"/>
      <c r="E11" s="250"/>
      <c r="F11" s="255"/>
      <c r="G11" s="40" t="s">
        <v>28</v>
      </c>
      <c r="H11" s="73"/>
      <c r="I11" s="43"/>
      <c r="J11" s="84"/>
      <c r="K11" s="44">
        <f t="shared" si="0"/>
        <v>0</v>
      </c>
      <c r="L11" s="43">
        <f>IF(F10&lt;=K11,F10,K11)</f>
        <v>0</v>
      </c>
      <c r="M11" s="21"/>
      <c r="N11" s="75"/>
      <c r="O11" s="75"/>
      <c r="P11" s="37">
        <v>0</v>
      </c>
      <c r="Q11" s="38"/>
      <c r="R11" s="37">
        <v>0</v>
      </c>
      <c r="S11" s="37">
        <v>0</v>
      </c>
      <c r="T11" s="72" t="s">
        <v>34</v>
      </c>
      <c r="U11" s="21"/>
      <c r="V11" s="21"/>
      <c r="W11" s="21"/>
      <c r="X11" s="21"/>
      <c r="Y11" s="21"/>
      <c r="Z11" s="21"/>
    </row>
    <row r="12" spans="1:27" s="39" customFormat="1" ht="23.15" customHeight="1" x14ac:dyDescent="0.2">
      <c r="A12" s="235" t="s">
        <v>67</v>
      </c>
      <c r="B12" s="237" t="s">
        <v>109</v>
      </c>
      <c r="C12" s="246" t="s">
        <v>15</v>
      </c>
      <c r="D12" s="247">
        <v>11</v>
      </c>
      <c r="E12" s="249" t="s">
        <v>23</v>
      </c>
      <c r="F12" s="254">
        <v>278943</v>
      </c>
      <c r="G12" s="31" t="s">
        <v>24</v>
      </c>
      <c r="H12" s="68">
        <f>MIN($F$8:$F$35)</f>
        <v>240143</v>
      </c>
      <c r="I12" s="69">
        <f>LOOKUP(H12,$P$11:$P$37,$S$11:$S$37)</f>
        <v>1990</v>
      </c>
      <c r="J12" s="83">
        <v>35</v>
      </c>
      <c r="K12" s="34">
        <f t="shared" si="0"/>
        <v>69650</v>
      </c>
      <c r="L12" s="35">
        <f>IF(F12&lt;=K12,F12,K12)</f>
        <v>69650</v>
      </c>
      <c r="M12" s="36"/>
      <c r="N12" s="76"/>
      <c r="O12" s="76"/>
      <c r="P12" s="37">
        <v>1</v>
      </c>
      <c r="Q12" s="37" t="s">
        <v>29</v>
      </c>
      <c r="R12" s="45">
        <v>130000</v>
      </c>
      <c r="S12" s="46">
        <v>1040</v>
      </c>
      <c r="T12" s="72"/>
      <c r="U12" s="36"/>
      <c r="V12" s="36"/>
      <c r="W12" s="36"/>
      <c r="X12" s="36"/>
      <c r="Y12" s="36"/>
      <c r="Z12" s="36"/>
    </row>
    <row r="13" spans="1:27" ht="23.15" customHeight="1" x14ac:dyDescent="0.2">
      <c r="A13" s="236"/>
      <c r="B13" s="238"/>
      <c r="C13" s="246"/>
      <c r="D13" s="248"/>
      <c r="E13" s="250"/>
      <c r="F13" s="255"/>
      <c r="G13" s="40" t="s">
        <v>28</v>
      </c>
      <c r="H13" s="73"/>
      <c r="I13" s="43"/>
      <c r="J13" s="84"/>
      <c r="K13" s="44">
        <f t="shared" si="0"/>
        <v>0</v>
      </c>
      <c r="L13" s="43">
        <f>IF(F12&lt;=K13,F12,K13)</f>
        <v>0</v>
      </c>
      <c r="M13" s="21"/>
      <c r="N13" s="21"/>
      <c r="O13" s="21"/>
      <c r="P13" s="45">
        <v>130000</v>
      </c>
      <c r="Q13" s="37" t="s">
        <v>29</v>
      </c>
      <c r="R13" s="45">
        <v>138000</v>
      </c>
      <c r="S13" s="46">
        <v>1110</v>
      </c>
      <c r="U13" s="21"/>
      <c r="V13" s="21"/>
      <c r="W13" s="21"/>
      <c r="X13" s="21"/>
      <c r="Y13" s="21"/>
      <c r="Z13" s="21"/>
    </row>
    <row r="14" spans="1:27" s="39" customFormat="1" ht="23.15" customHeight="1" x14ac:dyDescent="0.2">
      <c r="A14" s="235" t="s">
        <v>67</v>
      </c>
      <c r="B14" s="237" t="s">
        <v>109</v>
      </c>
      <c r="C14" s="246" t="s">
        <v>15</v>
      </c>
      <c r="D14" s="247">
        <v>12</v>
      </c>
      <c r="E14" s="249" t="s">
        <v>23</v>
      </c>
      <c r="F14" s="254">
        <v>640358</v>
      </c>
      <c r="G14" s="31" t="s">
        <v>24</v>
      </c>
      <c r="H14" s="68">
        <f>MIN($F$8:$F$35)</f>
        <v>240143</v>
      </c>
      <c r="I14" s="69">
        <f>LOOKUP(H14,$P$11:$P$37,$S$11:$S$37)</f>
        <v>1990</v>
      </c>
      <c r="J14" s="83">
        <v>40</v>
      </c>
      <c r="K14" s="34">
        <f t="shared" si="0"/>
        <v>79600</v>
      </c>
      <c r="L14" s="35">
        <f>IF(F14&lt;=K14,F14,K14)</f>
        <v>79600</v>
      </c>
      <c r="M14" s="36"/>
      <c r="N14" s="74" t="s">
        <v>32</v>
      </c>
      <c r="O14" s="21"/>
      <c r="P14" s="45">
        <v>138000</v>
      </c>
      <c r="Q14" s="37" t="s">
        <v>29</v>
      </c>
      <c r="R14" s="45">
        <v>146000</v>
      </c>
      <c r="S14" s="46">
        <v>1180</v>
      </c>
      <c r="T14" s="77" t="s">
        <v>36</v>
      </c>
      <c r="U14" s="36"/>
      <c r="V14" s="36"/>
      <c r="W14" s="36"/>
      <c r="X14" s="36"/>
      <c r="Y14" s="36"/>
      <c r="Z14" s="36"/>
    </row>
    <row r="15" spans="1:27" ht="23.15" customHeight="1" x14ac:dyDescent="0.2">
      <c r="A15" s="236"/>
      <c r="B15" s="238"/>
      <c r="C15" s="246"/>
      <c r="D15" s="248"/>
      <c r="E15" s="250"/>
      <c r="F15" s="255"/>
      <c r="G15" s="40" t="s">
        <v>28</v>
      </c>
      <c r="H15" s="73"/>
      <c r="I15" s="43"/>
      <c r="J15" s="84"/>
      <c r="K15" s="44">
        <f t="shared" si="0"/>
        <v>0</v>
      </c>
      <c r="L15" s="43">
        <f>IF(F14&lt;=K15,F14,K15)</f>
        <v>0</v>
      </c>
      <c r="M15" s="21"/>
      <c r="P15" s="45">
        <v>146000</v>
      </c>
      <c r="Q15" s="37" t="s">
        <v>29</v>
      </c>
      <c r="R15" s="45">
        <v>155000</v>
      </c>
      <c r="S15" s="46">
        <v>1240</v>
      </c>
      <c r="U15" s="21"/>
      <c r="V15" s="21"/>
      <c r="W15" s="21"/>
      <c r="X15" s="21"/>
      <c r="Y15" s="21"/>
      <c r="Z15" s="21"/>
    </row>
    <row r="16" spans="1:27" s="39" customFormat="1" ht="23.15" customHeight="1" x14ac:dyDescent="0.2">
      <c r="A16" s="235" t="s">
        <v>67</v>
      </c>
      <c r="B16" s="237" t="s">
        <v>116</v>
      </c>
      <c r="C16" s="246" t="s">
        <v>15</v>
      </c>
      <c r="D16" s="247">
        <v>1</v>
      </c>
      <c r="E16" s="249" t="s">
        <v>23</v>
      </c>
      <c r="F16" s="254">
        <v>240143</v>
      </c>
      <c r="G16" s="31" t="s">
        <v>24</v>
      </c>
      <c r="H16" s="68">
        <f>MIN($F$8:$F$35)</f>
        <v>240143</v>
      </c>
      <c r="I16" s="69">
        <f>LOOKUP(H16,$P$11:$P$37,$S$11:$S$37)</f>
        <v>1990</v>
      </c>
      <c r="J16" s="83">
        <v>45</v>
      </c>
      <c r="K16" s="34">
        <f t="shared" si="0"/>
        <v>89550</v>
      </c>
      <c r="L16" s="35">
        <f>IF(F16&lt;=K16,F16,K16)</f>
        <v>89550</v>
      </c>
      <c r="M16" s="36"/>
      <c r="N16" s="78" t="s">
        <v>32</v>
      </c>
      <c r="O16" s="76"/>
      <c r="P16" s="45">
        <v>155000</v>
      </c>
      <c r="Q16" s="37" t="s">
        <v>29</v>
      </c>
      <c r="R16" s="45">
        <v>165000</v>
      </c>
      <c r="S16" s="46">
        <v>1330</v>
      </c>
      <c r="T16" s="77" t="s">
        <v>35</v>
      </c>
      <c r="U16" s="36"/>
      <c r="V16" s="36"/>
      <c r="W16" s="36"/>
      <c r="X16" s="36"/>
      <c r="Y16" s="36"/>
      <c r="Z16" s="36"/>
    </row>
    <row r="17" spans="1:26" ht="23.15" customHeight="1" x14ac:dyDescent="0.2">
      <c r="A17" s="236"/>
      <c r="B17" s="238"/>
      <c r="C17" s="246"/>
      <c r="D17" s="248"/>
      <c r="E17" s="250"/>
      <c r="F17" s="255"/>
      <c r="G17" s="40" t="s">
        <v>28</v>
      </c>
      <c r="H17" s="73"/>
      <c r="I17" s="43"/>
      <c r="J17" s="84"/>
      <c r="K17" s="44">
        <f t="shared" si="0"/>
        <v>0</v>
      </c>
      <c r="L17" s="43">
        <f>IF(F16&lt;=K17,F16,K17)</f>
        <v>0</v>
      </c>
      <c r="M17" s="21"/>
      <c r="N17" s="79"/>
      <c r="O17" s="79"/>
      <c r="P17" s="45">
        <v>165000</v>
      </c>
      <c r="Q17" s="37" t="s">
        <v>29</v>
      </c>
      <c r="R17" s="45">
        <v>175000</v>
      </c>
      <c r="S17" s="46">
        <v>1410</v>
      </c>
      <c r="T17" s="79"/>
      <c r="U17" s="21"/>
      <c r="V17" s="21"/>
      <c r="W17" s="21"/>
      <c r="X17" s="21"/>
      <c r="Y17" s="21"/>
      <c r="Z17" s="21"/>
    </row>
    <row r="18" spans="1:26" s="39" customFormat="1" ht="23.15" customHeight="1" x14ac:dyDescent="0.2">
      <c r="A18" s="235" t="s">
        <v>67</v>
      </c>
      <c r="B18" s="237" t="s">
        <v>116</v>
      </c>
      <c r="C18" s="246" t="s">
        <v>15</v>
      </c>
      <c r="D18" s="247">
        <v>2</v>
      </c>
      <c r="E18" s="249" t="s">
        <v>23</v>
      </c>
      <c r="F18" s="254">
        <v>456321</v>
      </c>
      <c r="G18" s="31" t="s">
        <v>24</v>
      </c>
      <c r="H18" s="68">
        <f>MIN($F$8:$F$35)</f>
        <v>240143</v>
      </c>
      <c r="I18" s="69">
        <f>LOOKUP(H18,$P$11:$P$37,$S$11:$S$37)</f>
        <v>1990</v>
      </c>
      <c r="J18" s="83">
        <v>45</v>
      </c>
      <c r="K18" s="34">
        <f t="shared" si="0"/>
        <v>89550</v>
      </c>
      <c r="L18" s="35">
        <f>IF(F18&lt;=K18,F18,K18)</f>
        <v>89550</v>
      </c>
      <c r="M18" s="36"/>
      <c r="N18" s="78" t="s">
        <v>32</v>
      </c>
      <c r="O18" s="75"/>
      <c r="P18" s="45">
        <v>175000</v>
      </c>
      <c r="Q18" s="37" t="s">
        <v>29</v>
      </c>
      <c r="R18" s="45">
        <v>185000</v>
      </c>
      <c r="S18" s="46">
        <v>1490</v>
      </c>
      <c r="T18" s="75" t="s">
        <v>33</v>
      </c>
      <c r="U18" s="36"/>
      <c r="V18" s="36"/>
      <c r="W18" s="36"/>
      <c r="X18" s="36"/>
      <c r="Y18" s="36"/>
      <c r="Z18" s="36"/>
    </row>
    <row r="19" spans="1:26" ht="23.15" customHeight="1" x14ac:dyDescent="0.2">
      <c r="A19" s="236"/>
      <c r="B19" s="238"/>
      <c r="C19" s="246"/>
      <c r="D19" s="248"/>
      <c r="E19" s="250"/>
      <c r="F19" s="255"/>
      <c r="G19" s="40" t="s">
        <v>28</v>
      </c>
      <c r="H19" s="73"/>
      <c r="I19" s="43"/>
      <c r="J19" s="84"/>
      <c r="K19" s="44">
        <f t="shared" si="0"/>
        <v>0</v>
      </c>
      <c r="L19" s="43">
        <f>IF(F18&lt;=K19,F18,K19)</f>
        <v>0</v>
      </c>
      <c r="M19" s="21"/>
      <c r="N19" s="79"/>
      <c r="O19" s="79"/>
      <c r="P19" s="45">
        <v>185000</v>
      </c>
      <c r="Q19" s="37" t="s">
        <v>29</v>
      </c>
      <c r="R19" s="45">
        <v>195000</v>
      </c>
      <c r="S19" s="46">
        <v>1580</v>
      </c>
      <c r="T19" s="79"/>
      <c r="U19" s="21"/>
      <c r="V19" s="21"/>
      <c r="W19" s="21"/>
      <c r="X19" s="21"/>
      <c r="Y19" s="21"/>
      <c r="Z19" s="21"/>
    </row>
    <row r="20" spans="1:26" s="39" customFormat="1" ht="23.15" customHeight="1" x14ac:dyDescent="0.2">
      <c r="A20" s="235" t="s">
        <v>67</v>
      </c>
      <c r="B20" s="237" t="s">
        <v>116</v>
      </c>
      <c r="C20" s="246" t="s">
        <v>15</v>
      </c>
      <c r="D20" s="247">
        <v>3</v>
      </c>
      <c r="E20" s="249" t="s">
        <v>23</v>
      </c>
      <c r="F20" s="254">
        <v>534214</v>
      </c>
      <c r="G20" s="31" t="s">
        <v>24</v>
      </c>
      <c r="H20" s="68">
        <f>MIN($F$8:$F$35)</f>
        <v>240143</v>
      </c>
      <c r="I20" s="69">
        <f>LOOKUP(H20,$P$11:$P$37,$S$11:$S$37)</f>
        <v>1990</v>
      </c>
      <c r="J20" s="83">
        <v>50</v>
      </c>
      <c r="K20" s="34">
        <f t="shared" si="0"/>
        <v>99500</v>
      </c>
      <c r="L20" s="35">
        <f>IF(F20&lt;=K20,F20,K20)</f>
        <v>99500</v>
      </c>
      <c r="M20" s="36"/>
      <c r="N20" s="78"/>
      <c r="O20" s="75"/>
      <c r="P20" s="45">
        <v>195000</v>
      </c>
      <c r="Q20" s="37" t="s">
        <v>29</v>
      </c>
      <c r="R20" s="45">
        <v>210000</v>
      </c>
      <c r="S20" s="46">
        <v>1660</v>
      </c>
      <c r="T20" s="75"/>
      <c r="U20" s="36"/>
      <c r="V20" s="36"/>
      <c r="W20" s="36"/>
      <c r="X20" s="36"/>
      <c r="Y20" s="36"/>
      <c r="Z20" s="36"/>
    </row>
    <row r="21" spans="1:26" ht="23.15" customHeight="1" x14ac:dyDescent="0.2">
      <c r="A21" s="236"/>
      <c r="B21" s="238"/>
      <c r="C21" s="246"/>
      <c r="D21" s="248"/>
      <c r="E21" s="250"/>
      <c r="F21" s="255"/>
      <c r="G21" s="40" t="s">
        <v>28</v>
      </c>
      <c r="H21" s="73"/>
      <c r="I21" s="43"/>
      <c r="J21" s="84"/>
      <c r="K21" s="44">
        <f t="shared" si="0"/>
        <v>0</v>
      </c>
      <c r="L21" s="43">
        <f>IF(F20&lt;=K21,F20,K21)</f>
        <v>0</v>
      </c>
      <c r="M21" s="21"/>
      <c r="N21" s="76"/>
      <c r="O21" s="76"/>
      <c r="P21" s="45">
        <v>210000</v>
      </c>
      <c r="Q21" s="37" t="s">
        <v>29</v>
      </c>
      <c r="R21" s="45">
        <v>230000</v>
      </c>
      <c r="S21" s="46">
        <v>1830</v>
      </c>
      <c r="T21" s="80"/>
      <c r="U21" s="21"/>
      <c r="V21" s="21"/>
      <c r="W21" s="21"/>
      <c r="X21" s="21"/>
      <c r="Y21" s="21"/>
      <c r="Z21" s="21"/>
    </row>
    <row r="22" spans="1:26" s="39" customFormat="1" ht="23.15" customHeight="1" x14ac:dyDescent="0.2">
      <c r="A22" s="235" t="s">
        <v>67</v>
      </c>
      <c r="B22" s="237" t="s">
        <v>116</v>
      </c>
      <c r="C22" s="246" t="s">
        <v>15</v>
      </c>
      <c r="D22" s="247">
        <v>4</v>
      </c>
      <c r="E22" s="249" t="s">
        <v>23</v>
      </c>
      <c r="F22" s="254">
        <v>387565</v>
      </c>
      <c r="G22" s="31" t="s">
        <v>24</v>
      </c>
      <c r="H22" s="68">
        <f>MIN($F$8:$F$35)</f>
        <v>240143</v>
      </c>
      <c r="I22" s="69">
        <f>LOOKUP(H22,$P$11:$P$37,$S$11:$S$37)</f>
        <v>1990</v>
      </c>
      <c r="J22" s="83">
        <v>45</v>
      </c>
      <c r="K22" s="34">
        <f t="shared" si="0"/>
        <v>89550</v>
      </c>
      <c r="L22" s="35">
        <f>IF(F22&lt;=K22,F22,K22)</f>
        <v>89550</v>
      </c>
      <c r="M22" s="36"/>
      <c r="N22" s="36"/>
      <c r="O22" s="36"/>
      <c r="P22" s="45">
        <v>230000</v>
      </c>
      <c r="Q22" s="37" t="s">
        <v>29</v>
      </c>
      <c r="R22" s="45">
        <v>250000</v>
      </c>
      <c r="S22" s="46">
        <v>1990</v>
      </c>
      <c r="T22" s="36"/>
      <c r="U22" s="36"/>
      <c r="V22" s="36"/>
      <c r="W22" s="36"/>
      <c r="X22" s="36"/>
      <c r="Y22" s="36"/>
      <c r="Z22" s="36"/>
    </row>
    <row r="23" spans="1:26" ht="23.15" customHeight="1" x14ac:dyDescent="0.2">
      <c r="A23" s="236"/>
      <c r="B23" s="238"/>
      <c r="C23" s="246"/>
      <c r="D23" s="248"/>
      <c r="E23" s="250"/>
      <c r="F23" s="255"/>
      <c r="G23" s="40" t="s">
        <v>28</v>
      </c>
      <c r="H23" s="73"/>
      <c r="I23" s="43"/>
      <c r="J23" s="84"/>
      <c r="K23" s="44">
        <f t="shared" si="0"/>
        <v>0</v>
      </c>
      <c r="L23" s="43">
        <f>IF(F22&lt;=K23,F22,K23)</f>
        <v>0</v>
      </c>
      <c r="M23" s="21"/>
      <c r="N23" s="21"/>
      <c r="O23" s="21"/>
      <c r="P23" s="45">
        <v>250000</v>
      </c>
      <c r="Q23" s="37" t="s">
        <v>29</v>
      </c>
      <c r="R23" s="45">
        <v>270000</v>
      </c>
      <c r="S23" s="46">
        <v>2160</v>
      </c>
      <c r="T23" s="21"/>
      <c r="U23" s="21"/>
      <c r="V23" s="21"/>
      <c r="W23" s="21"/>
      <c r="X23" s="21"/>
      <c r="Y23" s="21"/>
      <c r="Z23" s="21"/>
    </row>
    <row r="24" spans="1:26" s="39" customFormat="1" ht="23.15" customHeight="1" x14ac:dyDescent="0.2">
      <c r="A24" s="235" t="s">
        <v>67</v>
      </c>
      <c r="B24" s="237" t="s">
        <v>116</v>
      </c>
      <c r="C24" s="246" t="s">
        <v>15</v>
      </c>
      <c r="D24" s="247">
        <v>5</v>
      </c>
      <c r="E24" s="249" t="s">
        <v>23</v>
      </c>
      <c r="F24" s="254">
        <v>534432</v>
      </c>
      <c r="G24" s="31" t="s">
        <v>24</v>
      </c>
      <c r="H24" s="68">
        <f>MIN($F$8:$F$35)</f>
        <v>240143</v>
      </c>
      <c r="I24" s="69">
        <f>LOOKUP(H24,$P$11:$P$37,$S$11:$S$37)</f>
        <v>1990</v>
      </c>
      <c r="J24" s="83">
        <v>20</v>
      </c>
      <c r="K24" s="34">
        <f t="shared" si="0"/>
        <v>39800</v>
      </c>
      <c r="L24" s="35">
        <f>IF(F24&lt;=K24,F24,K24)</f>
        <v>39800</v>
      </c>
      <c r="M24" s="36"/>
      <c r="N24" s="36"/>
      <c r="O24" s="36"/>
      <c r="P24" s="45">
        <v>270000</v>
      </c>
      <c r="Q24" s="37" t="s">
        <v>29</v>
      </c>
      <c r="R24" s="45">
        <v>290000</v>
      </c>
      <c r="S24" s="46">
        <v>2330</v>
      </c>
      <c r="T24" s="36"/>
      <c r="U24" s="36"/>
      <c r="V24" s="36"/>
      <c r="W24" s="36"/>
      <c r="X24" s="36"/>
      <c r="Y24" s="36"/>
      <c r="Z24" s="36"/>
    </row>
    <row r="25" spans="1:26" ht="23.15" customHeight="1" x14ac:dyDescent="0.2">
      <c r="A25" s="236"/>
      <c r="B25" s="238"/>
      <c r="C25" s="246"/>
      <c r="D25" s="248"/>
      <c r="E25" s="250"/>
      <c r="F25" s="255"/>
      <c r="G25" s="40" t="s">
        <v>28</v>
      </c>
      <c r="H25" s="73"/>
      <c r="I25" s="43"/>
      <c r="J25" s="84"/>
      <c r="K25" s="44">
        <f t="shared" si="0"/>
        <v>0</v>
      </c>
      <c r="L25" s="43">
        <f>IF(F24&lt;=K25,F24,K25)</f>
        <v>0</v>
      </c>
      <c r="M25" s="21"/>
      <c r="N25" s="21"/>
      <c r="O25" s="21"/>
      <c r="P25" s="45">
        <v>290000</v>
      </c>
      <c r="Q25" s="37" t="s">
        <v>29</v>
      </c>
      <c r="R25" s="45">
        <v>310000</v>
      </c>
      <c r="S25" s="46">
        <v>2490</v>
      </c>
      <c r="T25" s="21"/>
      <c r="U25" s="21"/>
      <c r="V25" s="21"/>
      <c r="W25" s="21"/>
      <c r="X25" s="21"/>
      <c r="Y25" s="21"/>
      <c r="Z25" s="21"/>
    </row>
    <row r="26" spans="1:26" s="39" customFormat="1" ht="23.15" customHeight="1" x14ac:dyDescent="0.2">
      <c r="A26" s="235" t="s">
        <v>67</v>
      </c>
      <c r="B26" s="237" t="s">
        <v>116</v>
      </c>
      <c r="C26" s="246" t="s">
        <v>15</v>
      </c>
      <c r="D26" s="247">
        <v>6</v>
      </c>
      <c r="E26" s="249" t="s">
        <v>23</v>
      </c>
      <c r="F26" s="254">
        <v>353431</v>
      </c>
      <c r="G26" s="31" t="s">
        <v>24</v>
      </c>
      <c r="H26" s="68">
        <f>MIN($F$8:$F$35)</f>
        <v>240143</v>
      </c>
      <c r="I26" s="69">
        <f>LOOKUP(H26,$P$11:$P$37,$S$11:$S$37)</f>
        <v>1990</v>
      </c>
      <c r="J26" s="83">
        <v>10</v>
      </c>
      <c r="K26" s="34">
        <f t="shared" si="0"/>
        <v>19900</v>
      </c>
      <c r="L26" s="35">
        <f>IF(F26&lt;=K26,F26,K26)</f>
        <v>19900</v>
      </c>
      <c r="M26" s="36"/>
      <c r="N26" s="36"/>
      <c r="O26" s="36"/>
      <c r="P26" s="45">
        <v>310000</v>
      </c>
      <c r="Q26" s="37" t="s">
        <v>29</v>
      </c>
      <c r="R26" s="45">
        <v>330000</v>
      </c>
      <c r="S26" s="46">
        <v>2660</v>
      </c>
      <c r="T26" s="36"/>
      <c r="U26" s="36"/>
      <c r="V26" s="36"/>
      <c r="W26" s="36"/>
      <c r="X26" s="36"/>
      <c r="Y26" s="36"/>
      <c r="Z26" s="36"/>
    </row>
    <row r="27" spans="1:26" ht="23.15" customHeight="1" x14ac:dyDescent="0.2">
      <c r="A27" s="236"/>
      <c r="B27" s="238"/>
      <c r="C27" s="246"/>
      <c r="D27" s="248"/>
      <c r="E27" s="250"/>
      <c r="F27" s="255"/>
      <c r="G27" s="40" t="s">
        <v>28</v>
      </c>
      <c r="H27" s="73"/>
      <c r="I27" s="43"/>
      <c r="J27" s="84"/>
      <c r="K27" s="44">
        <f t="shared" si="0"/>
        <v>0</v>
      </c>
      <c r="L27" s="43">
        <f>IF(F26&lt;=K27,F26,K27)</f>
        <v>0</v>
      </c>
      <c r="M27" s="21"/>
      <c r="N27" s="21"/>
      <c r="O27" s="21"/>
      <c r="P27" s="45">
        <v>330000</v>
      </c>
      <c r="Q27" s="37" t="s">
        <v>29</v>
      </c>
      <c r="R27" s="45">
        <v>350000</v>
      </c>
      <c r="S27" s="46">
        <v>2820</v>
      </c>
      <c r="T27" s="21"/>
      <c r="U27" s="21"/>
      <c r="V27" s="21"/>
      <c r="W27" s="21"/>
      <c r="X27" s="21"/>
      <c r="Y27" s="21"/>
      <c r="Z27" s="21"/>
    </row>
    <row r="28" spans="1:26" s="39" customFormat="1" ht="23.15" customHeight="1" x14ac:dyDescent="0.2">
      <c r="A28" s="235" t="s">
        <v>67</v>
      </c>
      <c r="B28" s="237" t="s">
        <v>116</v>
      </c>
      <c r="C28" s="246" t="s">
        <v>15</v>
      </c>
      <c r="D28" s="247">
        <v>7</v>
      </c>
      <c r="E28" s="249" t="s">
        <v>23</v>
      </c>
      <c r="F28" s="254">
        <v>321456</v>
      </c>
      <c r="G28" s="31" t="s">
        <v>24</v>
      </c>
      <c r="H28" s="68">
        <f>MIN($F$8:$F$35)</f>
        <v>240143</v>
      </c>
      <c r="I28" s="69">
        <f>LOOKUP(H28,$P$11:$P$37,$S$11:$S$37)</f>
        <v>1990</v>
      </c>
      <c r="J28" s="83">
        <v>30</v>
      </c>
      <c r="K28" s="34">
        <f t="shared" si="0"/>
        <v>59700</v>
      </c>
      <c r="L28" s="35">
        <f>IF(F28&lt;=K28,F28,K28)</f>
        <v>59700</v>
      </c>
      <c r="M28" s="36"/>
      <c r="N28" s="36"/>
      <c r="O28" s="36"/>
      <c r="P28" s="45">
        <v>350000</v>
      </c>
      <c r="Q28" s="37" t="s">
        <v>29</v>
      </c>
      <c r="R28" s="45">
        <v>370000</v>
      </c>
      <c r="S28" s="46">
        <v>2990</v>
      </c>
      <c r="T28" s="36"/>
      <c r="U28" s="36"/>
      <c r="V28" s="36"/>
      <c r="W28" s="36"/>
      <c r="X28" s="36"/>
      <c r="Y28" s="36"/>
      <c r="Z28" s="36"/>
    </row>
    <row r="29" spans="1:26" ht="23.15" customHeight="1" x14ac:dyDescent="0.2">
      <c r="A29" s="236"/>
      <c r="B29" s="238"/>
      <c r="C29" s="246"/>
      <c r="D29" s="248"/>
      <c r="E29" s="250"/>
      <c r="F29" s="255"/>
      <c r="G29" s="40" t="s">
        <v>28</v>
      </c>
      <c r="H29" s="73"/>
      <c r="I29" s="43"/>
      <c r="J29" s="84"/>
      <c r="K29" s="44">
        <f t="shared" si="0"/>
        <v>0</v>
      </c>
      <c r="L29" s="43">
        <f>IF(F28&lt;=K29,F28,K29)</f>
        <v>0</v>
      </c>
      <c r="M29" s="21"/>
      <c r="N29" s="21"/>
      <c r="O29" s="21"/>
      <c r="P29" s="45">
        <v>370000</v>
      </c>
      <c r="Q29" s="37" t="s">
        <v>29</v>
      </c>
      <c r="R29" s="45">
        <v>395000</v>
      </c>
      <c r="S29" s="46">
        <v>3160</v>
      </c>
      <c r="T29" s="21"/>
      <c r="U29" s="21"/>
      <c r="V29" s="21"/>
      <c r="W29" s="21"/>
      <c r="X29" s="21"/>
      <c r="Y29" s="21"/>
      <c r="Z29" s="21"/>
    </row>
    <row r="30" spans="1:26" ht="23.15" customHeight="1" x14ac:dyDescent="0.2">
      <c r="A30" s="235" t="s">
        <v>67</v>
      </c>
      <c r="B30" s="237" t="s">
        <v>116</v>
      </c>
      <c r="C30" s="264" t="s">
        <v>15</v>
      </c>
      <c r="D30" s="247">
        <v>8</v>
      </c>
      <c r="E30" s="233" t="s">
        <v>64</v>
      </c>
      <c r="F30" s="254">
        <v>345678</v>
      </c>
      <c r="G30" s="124" t="s">
        <v>63</v>
      </c>
      <c r="H30" s="125">
        <f>MIN($F$8:$F$35)</f>
        <v>240143</v>
      </c>
      <c r="I30" s="129">
        <f>LOOKUP(H30,$P$11:$P$37,$S$11:$S$37)</f>
        <v>1990</v>
      </c>
      <c r="J30" s="130">
        <v>60</v>
      </c>
      <c r="K30" s="131">
        <f t="shared" si="0"/>
        <v>119400</v>
      </c>
      <c r="L30" s="129">
        <f>IF(F30&lt;=K30,F30,K30)</f>
        <v>119400</v>
      </c>
      <c r="M30" s="21"/>
      <c r="N30" s="21"/>
      <c r="O30" s="21"/>
      <c r="P30" s="45">
        <v>395000</v>
      </c>
      <c r="Q30" s="37" t="s">
        <v>29</v>
      </c>
      <c r="R30" s="45">
        <v>425000</v>
      </c>
      <c r="S30" s="46">
        <v>3410</v>
      </c>
      <c r="T30" s="21"/>
      <c r="U30" s="21"/>
      <c r="V30" s="21"/>
      <c r="W30" s="21"/>
      <c r="X30" s="21"/>
      <c r="Y30" s="21"/>
      <c r="Z30" s="21"/>
    </row>
    <row r="31" spans="1:26" ht="23.15" customHeight="1" x14ac:dyDescent="0.2">
      <c r="A31" s="236"/>
      <c r="B31" s="238"/>
      <c r="C31" s="265"/>
      <c r="D31" s="248"/>
      <c r="E31" s="234"/>
      <c r="F31" s="255"/>
      <c r="G31" s="41" t="s">
        <v>28</v>
      </c>
      <c r="H31" s="41"/>
      <c r="I31" s="132"/>
      <c r="J31" s="133"/>
      <c r="K31" s="134">
        <f t="shared" si="0"/>
        <v>0</v>
      </c>
      <c r="L31" s="132">
        <f>IF(F30&lt;=K31,F30,K31)</f>
        <v>0</v>
      </c>
      <c r="M31" s="21"/>
      <c r="N31" s="21"/>
      <c r="O31" s="21"/>
      <c r="P31" s="45">
        <v>425000</v>
      </c>
      <c r="Q31" s="37" t="s">
        <v>29</v>
      </c>
      <c r="R31" s="45">
        <v>455000</v>
      </c>
      <c r="S31" s="46">
        <v>3660</v>
      </c>
      <c r="T31" s="21"/>
      <c r="U31" s="21"/>
      <c r="V31" s="21"/>
      <c r="W31" s="21"/>
      <c r="X31" s="21"/>
      <c r="Y31" s="21"/>
      <c r="Z31" s="21"/>
    </row>
    <row r="32" spans="1:26" ht="23.15" customHeight="1" x14ac:dyDescent="0.2">
      <c r="A32" s="235" t="s">
        <v>67</v>
      </c>
      <c r="B32" s="237" t="s">
        <v>116</v>
      </c>
      <c r="C32" s="264" t="s">
        <v>15</v>
      </c>
      <c r="D32" s="247">
        <v>9</v>
      </c>
      <c r="E32" s="233" t="s">
        <v>23</v>
      </c>
      <c r="F32" s="254">
        <v>321456</v>
      </c>
      <c r="G32" s="124" t="s">
        <v>24</v>
      </c>
      <c r="H32" s="135">
        <f>MIN($F$8:$F$35)</f>
        <v>240143</v>
      </c>
      <c r="I32" s="129">
        <f>LOOKUP(H32,$P$11:$P$37,$S$11:$S$37)</f>
        <v>1990</v>
      </c>
      <c r="J32" s="130">
        <v>30</v>
      </c>
      <c r="K32" s="131">
        <f t="shared" si="0"/>
        <v>59700</v>
      </c>
      <c r="L32" s="129">
        <f>IF(F32&lt;=K32,F32,K32)</f>
        <v>59700</v>
      </c>
      <c r="M32" s="21"/>
      <c r="N32" s="21"/>
      <c r="O32" s="21"/>
      <c r="P32" s="45">
        <v>455000</v>
      </c>
      <c r="Q32" s="37" t="s">
        <v>29</v>
      </c>
      <c r="R32" s="45">
        <v>485000</v>
      </c>
      <c r="S32" s="46">
        <v>3910</v>
      </c>
      <c r="T32" s="21"/>
      <c r="U32" s="21"/>
      <c r="V32" s="21"/>
      <c r="W32" s="21"/>
      <c r="X32" s="21"/>
      <c r="Y32" s="21"/>
      <c r="Z32" s="21"/>
    </row>
    <row r="33" spans="1:26" ht="23.15" customHeight="1" x14ac:dyDescent="0.2">
      <c r="A33" s="236"/>
      <c r="B33" s="238"/>
      <c r="C33" s="265"/>
      <c r="D33" s="248"/>
      <c r="E33" s="234"/>
      <c r="F33" s="255"/>
      <c r="G33" s="124" t="s">
        <v>28</v>
      </c>
      <c r="H33" s="125"/>
      <c r="I33" s="126"/>
      <c r="J33" s="127"/>
      <c r="K33" s="128">
        <f t="shared" si="0"/>
        <v>0</v>
      </c>
      <c r="L33" s="126">
        <f>IF(F32&lt;=K33,F32,K33)</f>
        <v>0</v>
      </c>
      <c r="M33" s="21"/>
      <c r="N33" s="21"/>
      <c r="O33" s="21"/>
      <c r="P33" s="45">
        <v>485000</v>
      </c>
      <c r="Q33" s="37" t="s">
        <v>29</v>
      </c>
      <c r="R33" s="45">
        <v>515000</v>
      </c>
      <c r="S33" s="46">
        <v>4160</v>
      </c>
      <c r="T33" s="21"/>
      <c r="U33" s="21"/>
      <c r="V33" s="21"/>
      <c r="W33" s="21"/>
      <c r="X33" s="21"/>
      <c r="Y33" s="21"/>
      <c r="Z33" s="21"/>
    </row>
    <row r="34" spans="1:26" s="39" customFormat="1" ht="23.15" customHeight="1" x14ac:dyDescent="0.2">
      <c r="A34" s="235" t="s">
        <v>67</v>
      </c>
      <c r="B34" s="237" t="s">
        <v>116</v>
      </c>
      <c r="C34" s="246" t="s">
        <v>15</v>
      </c>
      <c r="D34" s="247">
        <v>10</v>
      </c>
      <c r="E34" s="249" t="s">
        <v>23</v>
      </c>
      <c r="F34" s="254">
        <v>352367</v>
      </c>
      <c r="G34" s="31" t="s">
        <v>24</v>
      </c>
      <c r="H34" s="68">
        <f>MIN($F$8:$F$35)</f>
        <v>240143</v>
      </c>
      <c r="I34" s="129">
        <f>LOOKUP(H34,$P$11:$P$37,$S$11:$S$37)</f>
        <v>1990</v>
      </c>
      <c r="J34" s="130">
        <v>30</v>
      </c>
      <c r="K34" s="34">
        <f t="shared" si="0"/>
        <v>59700</v>
      </c>
      <c r="L34" s="35">
        <f>IF(F34&lt;=K34,F34,K34)</f>
        <v>59700</v>
      </c>
      <c r="M34" s="36"/>
      <c r="N34" s="36"/>
      <c r="O34" s="36"/>
      <c r="P34" s="45">
        <v>515000</v>
      </c>
      <c r="Q34" s="37" t="s">
        <v>29</v>
      </c>
      <c r="R34" s="45">
        <v>545000</v>
      </c>
      <c r="S34" s="46">
        <v>4410</v>
      </c>
      <c r="T34" s="36"/>
      <c r="U34" s="36"/>
      <c r="V34" s="36"/>
      <c r="W34" s="36"/>
      <c r="X34" s="36"/>
      <c r="Y34" s="36"/>
      <c r="Z34" s="36"/>
    </row>
    <row r="35" spans="1:26" ht="23.15" customHeight="1" x14ac:dyDescent="0.2">
      <c r="A35" s="236"/>
      <c r="B35" s="238"/>
      <c r="C35" s="246"/>
      <c r="D35" s="248"/>
      <c r="E35" s="250"/>
      <c r="F35" s="255"/>
      <c r="G35" s="40" t="s">
        <v>28</v>
      </c>
      <c r="H35" s="73"/>
      <c r="I35" s="43"/>
      <c r="J35" s="44"/>
      <c r="K35" s="44">
        <f t="shared" si="0"/>
        <v>0</v>
      </c>
      <c r="L35" s="43">
        <f>IF(F34&lt;=K35,F34,K35)</f>
        <v>0</v>
      </c>
      <c r="M35" s="21"/>
      <c r="N35" s="21"/>
      <c r="O35" s="21"/>
      <c r="P35" s="45">
        <v>545000</v>
      </c>
      <c r="Q35" s="37" t="s">
        <v>29</v>
      </c>
      <c r="R35" s="58">
        <v>575000</v>
      </c>
      <c r="S35" s="46">
        <v>4660</v>
      </c>
      <c r="T35" s="21"/>
      <c r="U35" s="21"/>
      <c r="V35" s="21"/>
      <c r="W35" s="21"/>
      <c r="X35" s="21"/>
      <c r="Y35" s="21"/>
      <c r="Z35" s="21"/>
    </row>
    <row r="36" spans="1:26" ht="23.15" customHeight="1" thickBot="1" x14ac:dyDescent="0.25">
      <c r="A36" s="47"/>
      <c r="B36" s="47"/>
      <c r="C36" s="47"/>
      <c r="D36" s="47"/>
      <c r="E36" s="48"/>
      <c r="F36" s="47"/>
      <c r="G36" s="49"/>
      <c r="H36" s="49"/>
      <c r="I36" s="47"/>
      <c r="J36" s="47"/>
      <c r="K36" s="47"/>
      <c r="L36" s="47"/>
      <c r="M36" s="21"/>
      <c r="N36" s="21"/>
      <c r="O36" s="21"/>
      <c r="P36" s="58">
        <v>575000</v>
      </c>
      <c r="Q36" s="37" t="s">
        <v>29</v>
      </c>
      <c r="R36" s="58">
        <v>605000</v>
      </c>
      <c r="S36" s="59">
        <v>4910</v>
      </c>
      <c r="T36" s="21"/>
      <c r="U36" s="21"/>
      <c r="V36" s="21"/>
      <c r="W36" s="21"/>
      <c r="X36" s="21"/>
      <c r="Y36" s="21"/>
      <c r="Z36" s="21"/>
    </row>
    <row r="37" spans="1:26" ht="23.15" customHeight="1" x14ac:dyDescent="0.2">
      <c r="A37" s="260" t="s">
        <v>30</v>
      </c>
      <c r="B37" s="261"/>
      <c r="C37" s="261"/>
      <c r="D37" s="261"/>
      <c r="E37" s="261"/>
      <c r="F37" s="261"/>
      <c r="G37" s="50" t="s">
        <v>24</v>
      </c>
      <c r="H37" s="50"/>
      <c r="I37" s="51"/>
      <c r="J37" s="52">
        <f>J8+J10+J12+J14+J16+J18+J20+J22+J24+J26+J28+J30+J32+J34</f>
        <v>485</v>
      </c>
      <c r="K37" s="52">
        <f>K8+K10+K12+K14+K16+K18+K20+K22+K24+K26+K28+K30+K32+K34</f>
        <v>965150</v>
      </c>
      <c r="L37" s="53">
        <f>L8+L10+L12+L14+L16+L18+L20+L22+L24+L26+L28+L30+L32+L34</f>
        <v>965150</v>
      </c>
      <c r="M37" s="21"/>
      <c r="N37" s="21"/>
      <c r="O37" s="21"/>
      <c r="P37" s="58">
        <v>605000</v>
      </c>
      <c r="Q37" s="37" t="s">
        <v>29</v>
      </c>
      <c r="R37" s="60"/>
      <c r="S37" s="59">
        <v>5160</v>
      </c>
      <c r="T37" s="21"/>
      <c r="U37" s="21"/>
      <c r="V37" s="21"/>
      <c r="W37" s="21"/>
      <c r="X37" s="21"/>
      <c r="Y37" s="21"/>
      <c r="Z37" s="21"/>
    </row>
    <row r="38" spans="1:26" ht="23.15" customHeight="1" thickBot="1" x14ac:dyDescent="0.25">
      <c r="A38" s="262"/>
      <c r="B38" s="263"/>
      <c r="C38" s="263"/>
      <c r="D38" s="263"/>
      <c r="E38" s="263"/>
      <c r="F38" s="263"/>
      <c r="G38" s="54" t="s">
        <v>28</v>
      </c>
      <c r="H38" s="54"/>
      <c r="I38" s="55"/>
      <c r="J38" s="56">
        <f>J9+J11+J13+J15+J17+J19+J21+J23+J25+J27+J29+J35</f>
        <v>0</v>
      </c>
      <c r="K38" s="57">
        <f>K9+K11+K13+K15+K17+K19+K21+K23+K25+K27+K29+K35</f>
        <v>0</v>
      </c>
      <c r="L38" s="136">
        <f>L9+L11+L13+L15+L17+L19+L21+L23+L25+L27+L29+L35</f>
        <v>0</v>
      </c>
      <c r="M38" s="21"/>
      <c r="N38" s="21"/>
      <c r="O38" s="21"/>
      <c r="T38" s="21"/>
      <c r="U38" s="21"/>
      <c r="V38" s="21"/>
      <c r="W38" s="21"/>
      <c r="X38" s="21"/>
      <c r="Y38" s="21"/>
      <c r="Z38" s="21"/>
    </row>
    <row r="39" spans="1:26" ht="20.149999999999999" customHeight="1" x14ac:dyDescent="0.2">
      <c r="A39" s="47"/>
      <c r="B39" s="47"/>
      <c r="C39" s="47"/>
      <c r="D39" s="47"/>
      <c r="E39" s="48"/>
      <c r="F39" s="47"/>
      <c r="G39" s="49"/>
      <c r="H39" s="49"/>
      <c r="I39" s="47"/>
      <c r="J39" s="47"/>
      <c r="K39" s="47"/>
      <c r="L39" s="47"/>
      <c r="M39" s="21"/>
      <c r="N39" s="21"/>
      <c r="O39" s="21"/>
    </row>
    <row r="40" spans="1:26" ht="20.149999999999999" customHeight="1" x14ac:dyDescent="0.2">
      <c r="A40" s="47"/>
      <c r="B40" s="47"/>
      <c r="C40" s="47"/>
      <c r="D40" s="47"/>
      <c r="E40" s="48"/>
      <c r="F40" s="47"/>
      <c r="G40" s="49"/>
      <c r="H40" s="49"/>
      <c r="I40" s="47"/>
      <c r="J40" s="47"/>
      <c r="K40" s="47"/>
      <c r="L40" s="47"/>
      <c r="M40" s="21"/>
      <c r="N40" s="21"/>
      <c r="O40" s="21"/>
    </row>
  </sheetData>
  <sheetProtection sheet="1" formatCells="0" selectLockedCells="1"/>
  <mergeCells count="97">
    <mergeCell ref="B26:B27"/>
    <mergeCell ref="B24:B25"/>
    <mergeCell ref="D28:D29"/>
    <mergeCell ref="E28:E29"/>
    <mergeCell ref="A37:F38"/>
    <mergeCell ref="C34:C35"/>
    <mergeCell ref="D34:D35"/>
    <mergeCell ref="E34:E35"/>
    <mergeCell ref="F34:F35"/>
    <mergeCell ref="E30:E31"/>
    <mergeCell ref="D30:D31"/>
    <mergeCell ref="F30:F31"/>
    <mergeCell ref="C30:C31"/>
    <mergeCell ref="F32:F33"/>
    <mergeCell ref="C32:C33"/>
    <mergeCell ref="D32:D33"/>
    <mergeCell ref="B22:B23"/>
    <mergeCell ref="F28:F29"/>
    <mergeCell ref="C26:C27"/>
    <mergeCell ref="D26:D27"/>
    <mergeCell ref="E26:E27"/>
    <mergeCell ref="F26:F27"/>
    <mergeCell ref="B28:B29"/>
    <mergeCell ref="F24:F25"/>
    <mergeCell ref="C22:C23"/>
    <mergeCell ref="D22:D23"/>
    <mergeCell ref="E22:E23"/>
    <mergeCell ref="F22:F23"/>
    <mergeCell ref="C24:C25"/>
    <mergeCell ref="D24:D25"/>
    <mergeCell ref="E24:E25"/>
    <mergeCell ref="C28:C29"/>
    <mergeCell ref="C20:C21"/>
    <mergeCell ref="D20:D21"/>
    <mergeCell ref="E20:E21"/>
    <mergeCell ref="B14:B15"/>
    <mergeCell ref="F16:F17"/>
    <mergeCell ref="C14:C15"/>
    <mergeCell ref="D14:D15"/>
    <mergeCell ref="E14:E15"/>
    <mergeCell ref="F14:F15"/>
    <mergeCell ref="C16:C17"/>
    <mergeCell ref="D16:D17"/>
    <mergeCell ref="E16:E17"/>
    <mergeCell ref="F20:F21"/>
    <mergeCell ref="D18:D19"/>
    <mergeCell ref="E18:E19"/>
    <mergeCell ref="B20:B21"/>
    <mergeCell ref="B18:B19"/>
    <mergeCell ref="C18:C19"/>
    <mergeCell ref="A3:L3"/>
    <mergeCell ref="A4:L4"/>
    <mergeCell ref="F12:F13"/>
    <mergeCell ref="C10:C11"/>
    <mergeCell ref="D10:D11"/>
    <mergeCell ref="E10:E11"/>
    <mergeCell ref="F10:F11"/>
    <mergeCell ref="C12:C13"/>
    <mergeCell ref="D12:D13"/>
    <mergeCell ref="E12:E13"/>
    <mergeCell ref="B12:B13"/>
    <mergeCell ref="B10:B11"/>
    <mergeCell ref="F18:F19"/>
    <mergeCell ref="A8:A9"/>
    <mergeCell ref="T7:Z7"/>
    <mergeCell ref="C8:C9"/>
    <mergeCell ref="D8:D9"/>
    <mergeCell ref="E8:E9"/>
    <mergeCell ref="P9:R9"/>
    <mergeCell ref="F8:F9"/>
    <mergeCell ref="A10:A11"/>
    <mergeCell ref="A12:A13"/>
    <mergeCell ref="A7:C7"/>
    <mergeCell ref="D7:E7"/>
    <mergeCell ref="B8:B9"/>
    <mergeCell ref="E32:E33"/>
    <mergeCell ref="A14:A15"/>
    <mergeCell ref="A16:A17"/>
    <mergeCell ref="A34:A35"/>
    <mergeCell ref="B34:B35"/>
    <mergeCell ref="B32:B33"/>
    <mergeCell ref="B30:B31"/>
    <mergeCell ref="A18:A19"/>
    <mergeCell ref="A20:A21"/>
    <mergeCell ref="A22:A23"/>
    <mergeCell ref="A24:A25"/>
    <mergeCell ref="A26:A27"/>
    <mergeCell ref="A28:A29"/>
    <mergeCell ref="A30:A31"/>
    <mergeCell ref="B16:B17"/>
    <mergeCell ref="A32:A33"/>
    <mergeCell ref="A5:C5"/>
    <mergeCell ref="D5:L5"/>
    <mergeCell ref="A6:C6"/>
    <mergeCell ref="D6:L6"/>
    <mergeCell ref="T5:AA6"/>
    <mergeCell ref="N5:N6"/>
  </mergeCells>
  <phoneticPr fontId="3"/>
  <printOptions horizontalCentered="1"/>
  <pageMargins left="0.59055118110236227" right="0.59055118110236227" top="0.78740157480314965" bottom="0.78740157480314965" header="0.51181102362204722" footer="0.51181102362204722"/>
  <pageSetup paperSize="9" scale="80" fitToWidth="0" orientation="portrait" r:id="rId1"/>
  <headerFooter alignWithMargins="0"/>
  <colBreaks count="1" manualBreakCount="1">
    <brk id="12" max="37" man="1"/>
  </colBreaks>
  <ignoredErrors>
    <ignoredError sqref="L9:L27"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W51"/>
  <sheetViews>
    <sheetView view="pageBreakPreview" zoomScaleNormal="100" zoomScaleSheetLayoutView="100" workbookViewId="0">
      <selection activeCell="F12" sqref="F12:F13"/>
    </sheetView>
  </sheetViews>
  <sheetFormatPr defaultColWidth="9" defaultRowHeight="20.149999999999999" customHeight="1" x14ac:dyDescent="0.2"/>
  <cols>
    <col min="1" max="1" width="4.1796875" style="61" customWidth="1"/>
    <col min="2" max="2" width="4.453125" style="61" customWidth="1"/>
    <col min="3" max="3" width="2.81640625" style="61" customWidth="1"/>
    <col min="4" max="4" width="3.81640625" style="61" customWidth="1"/>
    <col min="5" max="5" width="2.81640625" style="62" customWidth="1"/>
    <col min="6" max="6" width="13.1796875" style="61" customWidth="1"/>
    <col min="7" max="7" width="6.6328125" style="63" customWidth="1"/>
    <col min="8" max="8" width="10.81640625" style="63" hidden="1" customWidth="1"/>
    <col min="9" max="10" width="10.6328125" style="61" customWidth="1"/>
    <col min="11" max="12" width="15.6328125" style="61" customWidth="1"/>
    <col min="13" max="15" width="5.6328125" style="22" customWidth="1"/>
    <col min="16" max="16" width="9.453125" style="22" customWidth="1"/>
    <col min="17" max="19" width="9" style="22" customWidth="1"/>
    <col min="20" max="20" width="3.6328125" style="22" customWidth="1"/>
    <col min="21" max="16384" width="9" style="22"/>
  </cols>
  <sheetData>
    <row r="1" spans="1:23" ht="20.149999999999999" customHeight="1" x14ac:dyDescent="0.2">
      <c r="A1" s="155" t="s">
        <v>87</v>
      </c>
      <c r="G1" s="156" t="s">
        <v>72</v>
      </c>
    </row>
    <row r="3" spans="1:23" ht="23.25" customHeight="1" x14ac:dyDescent="0.2">
      <c r="A3" s="256" t="s">
        <v>14</v>
      </c>
      <c r="B3" s="256"/>
      <c r="C3" s="256"/>
      <c r="D3" s="256"/>
      <c r="E3" s="257"/>
      <c r="F3" s="257"/>
      <c r="G3" s="257"/>
      <c r="H3" s="257"/>
      <c r="I3" s="257"/>
      <c r="J3" s="257"/>
      <c r="K3" s="257"/>
      <c r="L3" s="257"/>
      <c r="M3" s="21"/>
      <c r="N3" s="21"/>
      <c r="O3" s="21"/>
      <c r="P3" s="21"/>
      <c r="Q3" s="21"/>
      <c r="R3" s="21"/>
      <c r="S3" s="21"/>
      <c r="T3" s="21"/>
      <c r="U3" s="21"/>
      <c r="V3" s="21"/>
      <c r="W3" s="21"/>
    </row>
    <row r="4" spans="1:23" ht="23.25" customHeight="1" x14ac:dyDescent="0.2">
      <c r="A4" s="258" t="s">
        <v>108</v>
      </c>
      <c r="B4" s="258"/>
      <c r="C4" s="258"/>
      <c r="D4" s="258"/>
      <c r="E4" s="259"/>
      <c r="F4" s="259"/>
      <c r="G4" s="259"/>
      <c r="H4" s="259"/>
      <c r="I4" s="259"/>
      <c r="J4" s="259"/>
      <c r="K4" s="259"/>
      <c r="L4" s="259"/>
      <c r="M4" s="21"/>
      <c r="N4" s="21"/>
      <c r="O4" s="21"/>
      <c r="P4" s="21"/>
      <c r="Q4" s="21"/>
      <c r="R4" s="21"/>
      <c r="S4" s="21"/>
      <c r="T4" s="21"/>
      <c r="U4" s="21"/>
      <c r="V4" s="21"/>
      <c r="W4" s="21"/>
    </row>
    <row r="5" spans="1:23" ht="29.25" customHeight="1" x14ac:dyDescent="0.2">
      <c r="A5" s="228" t="s">
        <v>38</v>
      </c>
      <c r="B5" s="228"/>
      <c r="C5" s="228"/>
      <c r="D5" s="275" t="s">
        <v>69</v>
      </c>
      <c r="E5" s="275"/>
      <c r="F5" s="275"/>
      <c r="G5" s="275"/>
      <c r="H5" s="275"/>
      <c r="I5" s="275"/>
      <c r="J5" s="275"/>
      <c r="K5" s="275"/>
      <c r="L5" s="275"/>
      <c r="M5" s="21"/>
      <c r="N5" s="21"/>
      <c r="O5" s="21"/>
      <c r="P5" s="21"/>
      <c r="Q5" s="21"/>
      <c r="R5" s="21"/>
      <c r="S5" s="21"/>
      <c r="T5" s="21"/>
      <c r="U5" s="21"/>
      <c r="V5" s="21"/>
      <c r="W5" s="21"/>
    </row>
    <row r="6" spans="1:23" ht="29.25" customHeight="1" x14ac:dyDescent="0.2">
      <c r="A6" s="228" t="s">
        <v>37</v>
      </c>
      <c r="B6" s="228"/>
      <c r="C6" s="228"/>
      <c r="D6" s="229" t="str">
        <f ca="1">MID(CELL("filename",$A$6),FIND("]",CELL("filename",$A$6))+1,31)</f>
        <v>従事者Ａ</v>
      </c>
      <c r="E6" s="229"/>
      <c r="F6" s="229"/>
      <c r="G6" s="229"/>
      <c r="H6" s="229"/>
      <c r="I6" s="229"/>
      <c r="J6" s="229"/>
      <c r="K6" s="229"/>
      <c r="L6" s="229"/>
      <c r="M6" s="21"/>
      <c r="N6" s="21"/>
      <c r="O6" s="21"/>
      <c r="P6" s="21"/>
      <c r="Q6" s="21"/>
      <c r="R6" s="21"/>
      <c r="S6" s="21"/>
      <c r="T6" s="21"/>
      <c r="U6" s="21"/>
      <c r="V6" s="21"/>
      <c r="W6" s="21"/>
    </row>
    <row r="7" spans="1:23" s="30" customFormat="1" ht="60" customHeight="1" x14ac:dyDescent="0.2">
      <c r="A7" s="239" t="s">
        <v>15</v>
      </c>
      <c r="B7" s="240"/>
      <c r="C7" s="241"/>
      <c r="D7" s="242" t="s">
        <v>16</v>
      </c>
      <c r="E7" s="243"/>
      <c r="F7" s="24" t="s">
        <v>17</v>
      </c>
      <c r="G7" s="23"/>
      <c r="H7" s="25" t="s">
        <v>70</v>
      </c>
      <c r="I7" s="26" t="s">
        <v>18</v>
      </c>
      <c r="J7" s="24" t="s">
        <v>19</v>
      </c>
      <c r="K7" s="27" t="s">
        <v>20</v>
      </c>
      <c r="L7" s="24" t="s">
        <v>65</v>
      </c>
      <c r="M7" s="28"/>
      <c r="N7" s="28"/>
      <c r="O7" s="28"/>
      <c r="P7" s="273" t="s">
        <v>21</v>
      </c>
      <c r="Q7" s="274"/>
      <c r="R7" s="274"/>
      <c r="S7" s="29" t="s">
        <v>22</v>
      </c>
      <c r="T7" s="28"/>
      <c r="U7" s="28"/>
      <c r="V7" s="28"/>
      <c r="W7" s="28"/>
    </row>
    <row r="8" spans="1:23" s="39" customFormat="1" ht="19.5" customHeight="1" x14ac:dyDescent="0.2">
      <c r="A8" s="271" t="s">
        <v>68</v>
      </c>
      <c r="B8" s="237" t="s">
        <v>109</v>
      </c>
      <c r="C8" s="268" t="s">
        <v>15</v>
      </c>
      <c r="D8" s="247">
        <v>9</v>
      </c>
      <c r="E8" s="233" t="s">
        <v>23</v>
      </c>
      <c r="F8" s="276"/>
      <c r="G8" s="31" t="s">
        <v>24</v>
      </c>
      <c r="H8" s="32">
        <f>MIN($F$8:$F$35)</f>
        <v>0</v>
      </c>
      <c r="I8" s="33">
        <f>LOOKUP(H8,$P$9:$P$35,$S$9:$S$35)</f>
        <v>0</v>
      </c>
      <c r="J8" s="87">
        <f>'人件費個別明細表 令和８年９月'!E32</f>
        <v>0</v>
      </c>
      <c r="K8" s="34">
        <f>I8*J8</f>
        <v>0</v>
      </c>
      <c r="L8" s="35">
        <f>IF(F8&lt;=K8,F8,K8)</f>
        <v>0</v>
      </c>
      <c r="M8" s="36"/>
      <c r="N8" s="36"/>
      <c r="O8" s="36"/>
      <c r="P8" s="37" t="s">
        <v>25</v>
      </c>
      <c r="Q8" s="38"/>
      <c r="R8" s="37" t="s">
        <v>26</v>
      </c>
      <c r="S8" s="37" t="s">
        <v>27</v>
      </c>
      <c r="T8" s="36"/>
      <c r="U8" s="36"/>
      <c r="V8" s="36"/>
      <c r="W8" s="36"/>
    </row>
    <row r="9" spans="1:23" ht="19.5" customHeight="1" x14ac:dyDescent="0.2">
      <c r="A9" s="272"/>
      <c r="B9" s="238"/>
      <c r="C9" s="269"/>
      <c r="D9" s="248"/>
      <c r="E9" s="234"/>
      <c r="F9" s="277"/>
      <c r="G9" s="40" t="s">
        <v>28</v>
      </c>
      <c r="H9" s="41"/>
      <c r="I9" s="42"/>
      <c r="J9" s="81"/>
      <c r="K9" s="44">
        <f>I9*J9</f>
        <v>0</v>
      </c>
      <c r="L9" s="43">
        <f>IF(F8&lt;=K9,F8,K9)</f>
        <v>0</v>
      </c>
      <c r="M9" s="21"/>
      <c r="N9" s="21"/>
      <c r="O9" s="21"/>
      <c r="P9" s="37">
        <v>0</v>
      </c>
      <c r="Q9" s="38"/>
      <c r="R9" s="37">
        <v>0</v>
      </c>
      <c r="S9" s="37">
        <v>0</v>
      </c>
      <c r="T9" s="21"/>
      <c r="U9" s="21"/>
      <c r="V9" s="21"/>
      <c r="W9" s="21"/>
    </row>
    <row r="10" spans="1:23" s="39" customFormat="1" ht="19.5" customHeight="1" x14ac:dyDescent="0.2">
      <c r="A10" s="271" t="s">
        <v>68</v>
      </c>
      <c r="B10" s="237" t="s">
        <v>109</v>
      </c>
      <c r="C10" s="278" t="s">
        <v>15</v>
      </c>
      <c r="D10" s="270">
        <v>10</v>
      </c>
      <c r="E10" s="250" t="s">
        <v>23</v>
      </c>
      <c r="F10" s="276"/>
      <c r="G10" s="31" t="s">
        <v>24</v>
      </c>
      <c r="H10" s="32">
        <f>MIN($F$8:$F$35)</f>
        <v>0</v>
      </c>
      <c r="I10" s="33">
        <f>LOOKUP(H10,$P$9:$P$35,$S$9:$S$35)</f>
        <v>0</v>
      </c>
      <c r="J10" s="87">
        <f>'10月'!E32</f>
        <v>0</v>
      </c>
      <c r="K10" s="34">
        <f t="shared" ref="K10:K29" si="0">I10*J10</f>
        <v>0</v>
      </c>
      <c r="L10" s="35">
        <f>IF(F10&lt;=K10,F10,K10)</f>
        <v>0</v>
      </c>
      <c r="M10" s="36"/>
      <c r="N10" s="36"/>
      <c r="O10" s="36"/>
      <c r="P10" s="37">
        <v>1</v>
      </c>
      <c r="Q10" s="37" t="s">
        <v>29</v>
      </c>
      <c r="R10" s="45">
        <v>130000</v>
      </c>
      <c r="S10" s="46">
        <v>1040</v>
      </c>
      <c r="T10" s="36"/>
      <c r="U10" s="36"/>
      <c r="V10" s="36"/>
      <c r="W10" s="36"/>
    </row>
    <row r="11" spans="1:23" ht="19.5" customHeight="1" x14ac:dyDescent="0.2">
      <c r="A11" s="272"/>
      <c r="B11" s="238"/>
      <c r="C11" s="278"/>
      <c r="D11" s="270"/>
      <c r="E11" s="250"/>
      <c r="F11" s="277"/>
      <c r="G11" s="40" t="s">
        <v>28</v>
      </c>
      <c r="H11" s="41"/>
      <c r="I11" s="42"/>
      <c r="J11" s="81"/>
      <c r="K11" s="44">
        <f t="shared" si="0"/>
        <v>0</v>
      </c>
      <c r="L11" s="43">
        <f>IF(F10&lt;=K11,F10,K11)</f>
        <v>0</v>
      </c>
      <c r="M11" s="21"/>
      <c r="N11" s="21"/>
      <c r="O11" s="21"/>
      <c r="P11" s="45">
        <v>130000</v>
      </c>
      <c r="Q11" s="37" t="s">
        <v>29</v>
      </c>
      <c r="R11" s="45">
        <v>138000</v>
      </c>
      <c r="S11" s="46">
        <v>1110</v>
      </c>
      <c r="T11" s="21"/>
      <c r="U11" s="21"/>
      <c r="V11" s="21"/>
      <c r="W11" s="21"/>
    </row>
    <row r="12" spans="1:23" s="39" customFormat="1" ht="19.5" customHeight="1" x14ac:dyDescent="0.2">
      <c r="A12" s="271" t="s">
        <v>67</v>
      </c>
      <c r="B12" s="237" t="s">
        <v>109</v>
      </c>
      <c r="C12" s="278" t="s">
        <v>15</v>
      </c>
      <c r="D12" s="270">
        <v>11</v>
      </c>
      <c r="E12" s="250" t="s">
        <v>23</v>
      </c>
      <c r="F12" s="276"/>
      <c r="G12" s="31" t="s">
        <v>24</v>
      </c>
      <c r="H12" s="32">
        <f>MIN($F$8:$F$35)</f>
        <v>0</v>
      </c>
      <c r="I12" s="33">
        <f>LOOKUP(H12,$P$9:$P$35,$S$9:$S$35)</f>
        <v>0</v>
      </c>
      <c r="J12" s="87">
        <f>'11月'!E32</f>
        <v>0</v>
      </c>
      <c r="K12" s="34">
        <f t="shared" si="0"/>
        <v>0</v>
      </c>
      <c r="L12" s="35">
        <f>IF(F12&lt;=K12,F12,K12)</f>
        <v>0</v>
      </c>
      <c r="M12" s="36"/>
      <c r="N12" s="36"/>
      <c r="O12" s="36"/>
      <c r="P12" s="45">
        <v>138000</v>
      </c>
      <c r="Q12" s="37" t="s">
        <v>29</v>
      </c>
      <c r="R12" s="45">
        <v>146000</v>
      </c>
      <c r="S12" s="46">
        <v>1180</v>
      </c>
      <c r="T12" s="36"/>
      <c r="U12" s="36"/>
      <c r="V12" s="36"/>
      <c r="W12" s="36"/>
    </row>
    <row r="13" spans="1:23" ht="19.5" customHeight="1" x14ac:dyDescent="0.2">
      <c r="A13" s="272"/>
      <c r="B13" s="238"/>
      <c r="C13" s="278"/>
      <c r="D13" s="270"/>
      <c r="E13" s="250"/>
      <c r="F13" s="277"/>
      <c r="G13" s="40" t="s">
        <v>28</v>
      </c>
      <c r="H13" s="41"/>
      <c r="I13" s="42"/>
      <c r="J13" s="81"/>
      <c r="K13" s="44">
        <f t="shared" si="0"/>
        <v>0</v>
      </c>
      <c r="L13" s="43">
        <f>IF(F12&lt;=K13,F12,K13)</f>
        <v>0</v>
      </c>
      <c r="M13" s="21"/>
      <c r="N13" s="21"/>
      <c r="O13" s="21"/>
      <c r="P13" s="45">
        <v>146000</v>
      </c>
      <c r="Q13" s="37" t="s">
        <v>29</v>
      </c>
      <c r="R13" s="45">
        <v>155000</v>
      </c>
      <c r="S13" s="46">
        <v>1240</v>
      </c>
      <c r="T13" s="21"/>
      <c r="U13" s="21"/>
      <c r="V13" s="21"/>
      <c r="W13" s="21"/>
    </row>
    <row r="14" spans="1:23" s="39" customFormat="1" ht="19.5" customHeight="1" x14ac:dyDescent="0.2">
      <c r="A14" s="271" t="s">
        <v>68</v>
      </c>
      <c r="B14" s="237" t="s">
        <v>109</v>
      </c>
      <c r="C14" s="278" t="s">
        <v>15</v>
      </c>
      <c r="D14" s="270">
        <v>12</v>
      </c>
      <c r="E14" s="250" t="s">
        <v>23</v>
      </c>
      <c r="F14" s="276"/>
      <c r="G14" s="31" t="s">
        <v>24</v>
      </c>
      <c r="H14" s="32">
        <f>MIN($F$8:$F$35)</f>
        <v>0</v>
      </c>
      <c r="I14" s="33">
        <f>LOOKUP(H14,$P$9:$P$35,$S$9:$S$35)</f>
        <v>0</v>
      </c>
      <c r="J14" s="87">
        <f>'12月'!E32</f>
        <v>0</v>
      </c>
      <c r="K14" s="34">
        <f t="shared" si="0"/>
        <v>0</v>
      </c>
      <c r="L14" s="35">
        <f>IF(F14&lt;=K14,F14,K14)</f>
        <v>0</v>
      </c>
      <c r="M14" s="36"/>
      <c r="N14" s="36"/>
      <c r="O14" s="36"/>
      <c r="P14" s="45">
        <v>155000</v>
      </c>
      <c r="Q14" s="37" t="s">
        <v>29</v>
      </c>
      <c r="R14" s="45">
        <v>165000</v>
      </c>
      <c r="S14" s="46">
        <v>1330</v>
      </c>
      <c r="T14" s="36"/>
      <c r="U14" s="36"/>
      <c r="V14" s="36"/>
      <c r="W14" s="36"/>
    </row>
    <row r="15" spans="1:23" ht="19.5" customHeight="1" x14ac:dyDescent="0.2">
      <c r="A15" s="272"/>
      <c r="B15" s="238"/>
      <c r="C15" s="278"/>
      <c r="D15" s="270"/>
      <c r="E15" s="250"/>
      <c r="F15" s="277"/>
      <c r="G15" s="40" t="s">
        <v>28</v>
      </c>
      <c r="H15" s="41"/>
      <c r="I15" s="42"/>
      <c r="J15" s="81"/>
      <c r="K15" s="44">
        <f t="shared" si="0"/>
        <v>0</v>
      </c>
      <c r="L15" s="43">
        <f>IF(F14&lt;=K15,F14,K15)</f>
        <v>0</v>
      </c>
      <c r="M15" s="21"/>
      <c r="N15" s="21"/>
      <c r="O15" s="21"/>
      <c r="P15" s="45">
        <v>165000</v>
      </c>
      <c r="Q15" s="37" t="s">
        <v>29</v>
      </c>
      <c r="R15" s="45">
        <v>175000</v>
      </c>
      <c r="S15" s="46">
        <v>1410</v>
      </c>
      <c r="T15" s="21"/>
      <c r="U15" s="21"/>
      <c r="V15" s="21"/>
      <c r="W15" s="21"/>
    </row>
    <row r="16" spans="1:23" s="39" customFormat="1" ht="19.5" customHeight="1" x14ac:dyDescent="0.2">
      <c r="A16" s="271" t="s">
        <v>68</v>
      </c>
      <c r="B16" s="237" t="s">
        <v>116</v>
      </c>
      <c r="C16" s="278" t="s">
        <v>15</v>
      </c>
      <c r="D16" s="270">
        <v>1</v>
      </c>
      <c r="E16" s="250" t="s">
        <v>23</v>
      </c>
      <c r="F16" s="276"/>
      <c r="G16" s="31" t="s">
        <v>24</v>
      </c>
      <c r="H16" s="32">
        <f>MIN($F$8:$F$35)</f>
        <v>0</v>
      </c>
      <c r="I16" s="33">
        <f>LOOKUP(H16,$P$9:$P$35,$S$9:$S$35)</f>
        <v>0</v>
      </c>
      <c r="J16" s="87">
        <f>令和９年１月!E32</f>
        <v>0</v>
      </c>
      <c r="K16" s="34">
        <f t="shared" si="0"/>
        <v>0</v>
      </c>
      <c r="L16" s="35">
        <f>IF(F16&lt;=K16,F16,K16)</f>
        <v>0</v>
      </c>
      <c r="M16" s="36"/>
      <c r="N16" s="36"/>
      <c r="O16" s="36"/>
      <c r="P16" s="45">
        <v>175000</v>
      </c>
      <c r="Q16" s="37" t="s">
        <v>29</v>
      </c>
      <c r="R16" s="45">
        <v>185000</v>
      </c>
      <c r="S16" s="46">
        <v>1490</v>
      </c>
      <c r="T16" s="36"/>
      <c r="U16" s="36"/>
      <c r="V16" s="36"/>
      <c r="W16" s="36"/>
    </row>
    <row r="17" spans="1:23" ht="19.5" customHeight="1" x14ac:dyDescent="0.2">
      <c r="A17" s="272"/>
      <c r="B17" s="238"/>
      <c r="C17" s="278"/>
      <c r="D17" s="270"/>
      <c r="E17" s="250"/>
      <c r="F17" s="277"/>
      <c r="G17" s="40" t="s">
        <v>28</v>
      </c>
      <c r="H17" s="41"/>
      <c r="I17" s="42"/>
      <c r="J17" s="81"/>
      <c r="K17" s="44">
        <f t="shared" si="0"/>
        <v>0</v>
      </c>
      <c r="L17" s="43">
        <f>IF(F16&lt;=K17,F16,K17)</f>
        <v>0</v>
      </c>
      <c r="M17" s="21"/>
      <c r="N17" s="21"/>
      <c r="O17" s="21"/>
      <c r="P17" s="45">
        <v>185000</v>
      </c>
      <c r="Q17" s="37" t="s">
        <v>29</v>
      </c>
      <c r="R17" s="45">
        <v>195000</v>
      </c>
      <c r="S17" s="46">
        <v>1580</v>
      </c>
      <c r="T17" s="21"/>
      <c r="U17" s="21"/>
      <c r="V17" s="21"/>
      <c r="W17" s="21"/>
    </row>
    <row r="18" spans="1:23" s="39" customFormat="1" ht="19.5" customHeight="1" x14ac:dyDescent="0.2">
      <c r="A18" s="271" t="s">
        <v>67</v>
      </c>
      <c r="B18" s="237" t="s">
        <v>116</v>
      </c>
      <c r="C18" s="278" t="s">
        <v>15</v>
      </c>
      <c r="D18" s="270">
        <v>2</v>
      </c>
      <c r="E18" s="250" t="s">
        <v>23</v>
      </c>
      <c r="F18" s="276"/>
      <c r="G18" s="31" t="s">
        <v>24</v>
      </c>
      <c r="H18" s="32">
        <f>MIN($F$8:$F$35)</f>
        <v>0</v>
      </c>
      <c r="I18" s="33">
        <f>LOOKUP(H18,$P$9:$P$35,$S$9:$S$35)</f>
        <v>0</v>
      </c>
      <c r="J18" s="87">
        <f>'２月'!E32</f>
        <v>0</v>
      </c>
      <c r="K18" s="34">
        <f t="shared" si="0"/>
        <v>0</v>
      </c>
      <c r="L18" s="35">
        <f>IF(F18&lt;=K18,F18,K18)</f>
        <v>0</v>
      </c>
      <c r="M18" s="36"/>
      <c r="N18" s="36"/>
      <c r="O18" s="36"/>
      <c r="P18" s="45">
        <v>195000</v>
      </c>
      <c r="Q18" s="37" t="s">
        <v>29</v>
      </c>
      <c r="R18" s="45">
        <v>210000</v>
      </c>
      <c r="S18" s="46">
        <v>1660</v>
      </c>
      <c r="T18" s="36"/>
      <c r="U18" s="36"/>
      <c r="V18" s="36"/>
      <c r="W18" s="36"/>
    </row>
    <row r="19" spans="1:23" ht="19.5" customHeight="1" x14ac:dyDescent="0.2">
      <c r="A19" s="272"/>
      <c r="B19" s="238"/>
      <c r="C19" s="278"/>
      <c r="D19" s="270"/>
      <c r="E19" s="250"/>
      <c r="F19" s="277"/>
      <c r="G19" s="40" t="s">
        <v>28</v>
      </c>
      <c r="H19" s="41"/>
      <c r="I19" s="42"/>
      <c r="J19" s="81"/>
      <c r="K19" s="44">
        <f t="shared" si="0"/>
        <v>0</v>
      </c>
      <c r="L19" s="43">
        <f>IF(F18&lt;=K19,F18,K19)</f>
        <v>0</v>
      </c>
      <c r="M19" s="21"/>
      <c r="N19" s="21"/>
      <c r="O19" s="21"/>
      <c r="P19" s="45">
        <v>210000</v>
      </c>
      <c r="Q19" s="37" t="s">
        <v>29</v>
      </c>
      <c r="R19" s="45">
        <v>230000</v>
      </c>
      <c r="S19" s="46">
        <v>1830</v>
      </c>
      <c r="T19" s="21"/>
      <c r="U19" s="21"/>
      <c r="V19" s="21"/>
      <c r="W19" s="21"/>
    </row>
    <row r="20" spans="1:23" s="39" customFormat="1" ht="19.5" customHeight="1" x14ac:dyDescent="0.2">
      <c r="A20" s="271" t="s">
        <v>68</v>
      </c>
      <c r="B20" s="237" t="s">
        <v>116</v>
      </c>
      <c r="C20" s="278" t="s">
        <v>15</v>
      </c>
      <c r="D20" s="270">
        <v>3</v>
      </c>
      <c r="E20" s="250" t="s">
        <v>23</v>
      </c>
      <c r="F20" s="276"/>
      <c r="G20" s="31" t="s">
        <v>24</v>
      </c>
      <c r="H20" s="32">
        <f>MIN($F$8:$F$35)</f>
        <v>0</v>
      </c>
      <c r="I20" s="33">
        <f>LOOKUP(H20,$P$9:$P$35,$S$9:$S$35)</f>
        <v>0</v>
      </c>
      <c r="J20" s="87">
        <f>'３月'!E32</f>
        <v>0</v>
      </c>
      <c r="K20" s="34">
        <f t="shared" si="0"/>
        <v>0</v>
      </c>
      <c r="L20" s="35">
        <f>IF(F20&lt;=K20,F20,K20)</f>
        <v>0</v>
      </c>
      <c r="M20" s="36"/>
      <c r="N20" s="36"/>
      <c r="O20" s="36"/>
      <c r="P20" s="45">
        <v>230000</v>
      </c>
      <c r="Q20" s="37" t="s">
        <v>29</v>
      </c>
      <c r="R20" s="45">
        <v>250000</v>
      </c>
      <c r="S20" s="46">
        <v>1990</v>
      </c>
      <c r="T20" s="36"/>
      <c r="U20" s="36"/>
      <c r="V20" s="36"/>
      <c r="W20" s="36"/>
    </row>
    <row r="21" spans="1:23" ht="19.5" customHeight="1" x14ac:dyDescent="0.2">
      <c r="A21" s="272"/>
      <c r="B21" s="238"/>
      <c r="C21" s="278"/>
      <c r="D21" s="270"/>
      <c r="E21" s="250"/>
      <c r="F21" s="277"/>
      <c r="G21" s="40" t="s">
        <v>28</v>
      </c>
      <c r="H21" s="41"/>
      <c r="I21" s="42"/>
      <c r="J21" s="81"/>
      <c r="K21" s="44">
        <f t="shared" si="0"/>
        <v>0</v>
      </c>
      <c r="L21" s="43">
        <f>IF(F20&lt;=K21,F20,K21)</f>
        <v>0</v>
      </c>
      <c r="M21" s="21"/>
      <c r="N21" s="21"/>
      <c r="O21" s="21"/>
      <c r="P21" s="45">
        <v>250000</v>
      </c>
      <c r="Q21" s="37" t="s">
        <v>29</v>
      </c>
      <c r="R21" s="45">
        <v>270000</v>
      </c>
      <c r="S21" s="46">
        <v>2160</v>
      </c>
      <c r="T21" s="21"/>
      <c r="U21" s="21"/>
      <c r="V21" s="21"/>
      <c r="W21" s="21"/>
    </row>
    <row r="22" spans="1:23" s="39" customFormat="1" ht="19.5" customHeight="1" x14ac:dyDescent="0.2">
      <c r="A22" s="271" t="s">
        <v>68</v>
      </c>
      <c r="B22" s="237" t="s">
        <v>116</v>
      </c>
      <c r="C22" s="278" t="s">
        <v>15</v>
      </c>
      <c r="D22" s="270">
        <v>4</v>
      </c>
      <c r="E22" s="250" t="s">
        <v>23</v>
      </c>
      <c r="F22" s="276"/>
      <c r="G22" s="31" t="s">
        <v>24</v>
      </c>
      <c r="H22" s="32">
        <f>MIN($F$8:$F$35)</f>
        <v>0</v>
      </c>
      <c r="I22" s="33">
        <f>LOOKUP(H22,$P$9:$P$35,$S$9:$S$35)</f>
        <v>0</v>
      </c>
      <c r="J22" s="87">
        <f>'４月'!E32</f>
        <v>0</v>
      </c>
      <c r="K22" s="34">
        <f t="shared" si="0"/>
        <v>0</v>
      </c>
      <c r="L22" s="35">
        <f>IF(F22&lt;=K22,F22,K22)</f>
        <v>0</v>
      </c>
      <c r="M22" s="36"/>
      <c r="N22" s="36"/>
      <c r="O22" s="36"/>
      <c r="P22" s="45">
        <v>270000</v>
      </c>
      <c r="Q22" s="37" t="s">
        <v>29</v>
      </c>
      <c r="R22" s="45">
        <v>290000</v>
      </c>
      <c r="S22" s="46">
        <v>2330</v>
      </c>
      <c r="T22" s="36"/>
      <c r="U22" s="36"/>
      <c r="V22" s="36"/>
      <c r="W22" s="36"/>
    </row>
    <row r="23" spans="1:23" ht="19.5" customHeight="1" x14ac:dyDescent="0.2">
      <c r="A23" s="272"/>
      <c r="B23" s="238"/>
      <c r="C23" s="278"/>
      <c r="D23" s="270"/>
      <c r="E23" s="250"/>
      <c r="F23" s="277"/>
      <c r="G23" s="40" t="s">
        <v>28</v>
      </c>
      <c r="H23" s="41"/>
      <c r="I23" s="42"/>
      <c r="J23" s="81"/>
      <c r="K23" s="44">
        <f t="shared" si="0"/>
        <v>0</v>
      </c>
      <c r="L23" s="43">
        <f>IF(F22&lt;=K23,F22,K23)</f>
        <v>0</v>
      </c>
      <c r="M23" s="21"/>
      <c r="N23" s="21"/>
      <c r="O23" s="21"/>
      <c r="P23" s="45">
        <v>290000</v>
      </c>
      <c r="Q23" s="37" t="s">
        <v>29</v>
      </c>
      <c r="R23" s="45">
        <v>310000</v>
      </c>
      <c r="S23" s="46">
        <v>2490</v>
      </c>
      <c r="T23" s="21"/>
      <c r="U23" s="21"/>
      <c r="V23" s="21"/>
      <c r="W23" s="21"/>
    </row>
    <row r="24" spans="1:23" s="39" customFormat="1" ht="19.5" customHeight="1" x14ac:dyDescent="0.2">
      <c r="A24" s="271" t="s">
        <v>67</v>
      </c>
      <c r="B24" s="237" t="s">
        <v>116</v>
      </c>
      <c r="C24" s="278" t="s">
        <v>15</v>
      </c>
      <c r="D24" s="270">
        <v>5</v>
      </c>
      <c r="E24" s="250" t="s">
        <v>23</v>
      </c>
      <c r="F24" s="279"/>
      <c r="G24" s="31" t="s">
        <v>24</v>
      </c>
      <c r="H24" s="32">
        <f>MIN($F$8:$F$35)</f>
        <v>0</v>
      </c>
      <c r="I24" s="33">
        <f>LOOKUP(H24,$P$9:$P$35,$S$9:$S$35)</f>
        <v>0</v>
      </c>
      <c r="J24" s="87">
        <f>'５月'!E32</f>
        <v>0</v>
      </c>
      <c r="K24" s="34">
        <f t="shared" si="0"/>
        <v>0</v>
      </c>
      <c r="L24" s="35">
        <f>IF(F24&lt;=K24,F24,K24)</f>
        <v>0</v>
      </c>
      <c r="M24" s="36"/>
      <c r="N24" s="36"/>
      <c r="O24" s="36"/>
      <c r="P24" s="45">
        <v>310000</v>
      </c>
      <c r="Q24" s="37" t="s">
        <v>29</v>
      </c>
      <c r="R24" s="45">
        <v>330000</v>
      </c>
      <c r="S24" s="46">
        <v>2660</v>
      </c>
      <c r="T24" s="36"/>
      <c r="U24" s="36"/>
      <c r="V24" s="36"/>
      <c r="W24" s="36"/>
    </row>
    <row r="25" spans="1:23" ht="19.5" customHeight="1" x14ac:dyDescent="0.2">
      <c r="A25" s="272"/>
      <c r="B25" s="238"/>
      <c r="C25" s="278"/>
      <c r="D25" s="270"/>
      <c r="E25" s="250"/>
      <c r="F25" s="279"/>
      <c r="G25" s="40" t="s">
        <v>28</v>
      </c>
      <c r="H25" s="41"/>
      <c r="I25" s="42"/>
      <c r="J25" s="81"/>
      <c r="K25" s="44">
        <f t="shared" si="0"/>
        <v>0</v>
      </c>
      <c r="L25" s="43">
        <f>IF(F24&lt;=K25,F24,K25)</f>
        <v>0</v>
      </c>
      <c r="M25" s="21"/>
      <c r="N25" s="21"/>
      <c r="O25" s="21"/>
      <c r="P25" s="45">
        <v>330000</v>
      </c>
      <c r="Q25" s="37" t="s">
        <v>29</v>
      </c>
      <c r="R25" s="45">
        <v>350000</v>
      </c>
      <c r="S25" s="46">
        <v>2820</v>
      </c>
      <c r="T25" s="21"/>
      <c r="U25" s="21"/>
      <c r="V25" s="21"/>
      <c r="W25" s="21"/>
    </row>
    <row r="26" spans="1:23" s="39" customFormat="1" ht="19.5" customHeight="1" x14ac:dyDescent="0.2">
      <c r="A26" s="271" t="s">
        <v>68</v>
      </c>
      <c r="B26" s="237" t="s">
        <v>116</v>
      </c>
      <c r="C26" s="278" t="s">
        <v>15</v>
      </c>
      <c r="D26" s="270">
        <v>6</v>
      </c>
      <c r="E26" s="250" t="s">
        <v>23</v>
      </c>
      <c r="F26" s="279"/>
      <c r="G26" s="31" t="s">
        <v>24</v>
      </c>
      <c r="H26" s="32">
        <f>MIN($F$8:$F$35)</f>
        <v>0</v>
      </c>
      <c r="I26" s="33">
        <f>LOOKUP(H26,$P$9:$P$35,$S$9:$S$35)</f>
        <v>0</v>
      </c>
      <c r="J26" s="87">
        <f>'６月'!E32</f>
        <v>0</v>
      </c>
      <c r="K26" s="34">
        <f t="shared" si="0"/>
        <v>0</v>
      </c>
      <c r="L26" s="35">
        <f>IF(F26&lt;=K26,F26,K26)</f>
        <v>0</v>
      </c>
      <c r="M26" s="36"/>
      <c r="N26" s="36"/>
      <c r="O26" s="36"/>
      <c r="P26" s="45">
        <v>350000</v>
      </c>
      <c r="Q26" s="37" t="s">
        <v>29</v>
      </c>
      <c r="R26" s="45">
        <v>370000</v>
      </c>
      <c r="S26" s="46">
        <v>2990</v>
      </c>
      <c r="T26" s="36"/>
      <c r="U26" s="36"/>
      <c r="V26" s="36"/>
      <c r="W26" s="36"/>
    </row>
    <row r="27" spans="1:23" ht="19.5" customHeight="1" x14ac:dyDescent="0.2">
      <c r="A27" s="272"/>
      <c r="B27" s="238"/>
      <c r="C27" s="278"/>
      <c r="D27" s="270"/>
      <c r="E27" s="250"/>
      <c r="F27" s="279"/>
      <c r="G27" s="40" t="s">
        <v>28</v>
      </c>
      <c r="H27" s="41"/>
      <c r="I27" s="42"/>
      <c r="J27" s="82"/>
      <c r="K27" s="44">
        <f t="shared" si="0"/>
        <v>0</v>
      </c>
      <c r="L27" s="43">
        <f>IF(F26&lt;=K27,F26,K27)</f>
        <v>0</v>
      </c>
      <c r="M27" s="21"/>
      <c r="N27" s="21"/>
      <c r="O27" s="21"/>
      <c r="P27" s="45">
        <v>370000</v>
      </c>
      <c r="Q27" s="37" t="s">
        <v>29</v>
      </c>
      <c r="R27" s="45">
        <v>395000</v>
      </c>
      <c r="S27" s="46">
        <v>3160</v>
      </c>
      <c r="T27" s="21"/>
      <c r="U27" s="21"/>
      <c r="V27" s="21"/>
      <c r="W27" s="21"/>
    </row>
    <row r="28" spans="1:23" s="39" customFormat="1" ht="19.5" customHeight="1" x14ac:dyDescent="0.2">
      <c r="A28" s="271" t="s">
        <v>68</v>
      </c>
      <c r="B28" s="237" t="s">
        <v>116</v>
      </c>
      <c r="C28" s="278" t="s">
        <v>15</v>
      </c>
      <c r="D28" s="270">
        <v>7</v>
      </c>
      <c r="E28" s="250" t="s">
        <v>23</v>
      </c>
      <c r="F28" s="279"/>
      <c r="G28" s="31" t="s">
        <v>24</v>
      </c>
      <c r="H28" s="32">
        <f>MIN($F$8:$F$35)</f>
        <v>0</v>
      </c>
      <c r="I28" s="33">
        <f>LOOKUP(H28,$P$9:$P$35,$S$9:$S$35)</f>
        <v>0</v>
      </c>
      <c r="J28" s="87">
        <f>'７月'!E32</f>
        <v>0</v>
      </c>
      <c r="K28" s="34">
        <f t="shared" si="0"/>
        <v>0</v>
      </c>
      <c r="L28" s="35">
        <f>IF(F28&lt;=K28,F28,K28)</f>
        <v>0</v>
      </c>
      <c r="M28" s="36"/>
      <c r="N28" s="36"/>
      <c r="O28" s="36"/>
      <c r="P28" s="45">
        <v>395000</v>
      </c>
      <c r="Q28" s="37" t="s">
        <v>29</v>
      </c>
      <c r="R28" s="45">
        <v>425000</v>
      </c>
      <c r="S28" s="46">
        <v>3410</v>
      </c>
      <c r="T28" s="36"/>
      <c r="U28" s="36"/>
      <c r="V28" s="36"/>
      <c r="W28" s="36"/>
    </row>
    <row r="29" spans="1:23" ht="19.5" customHeight="1" x14ac:dyDescent="0.2">
      <c r="A29" s="272"/>
      <c r="B29" s="238"/>
      <c r="C29" s="278"/>
      <c r="D29" s="270"/>
      <c r="E29" s="250"/>
      <c r="F29" s="279"/>
      <c r="G29" s="40" t="s">
        <v>28</v>
      </c>
      <c r="H29" s="41"/>
      <c r="I29" s="42"/>
      <c r="J29" s="81"/>
      <c r="K29" s="44">
        <f t="shared" si="0"/>
        <v>0</v>
      </c>
      <c r="L29" s="43">
        <f>IF(F28&lt;=K29,F28,K29)</f>
        <v>0</v>
      </c>
      <c r="M29" s="21"/>
      <c r="N29" s="21"/>
      <c r="O29" s="21"/>
      <c r="P29" s="45">
        <v>425000</v>
      </c>
      <c r="Q29" s="37" t="s">
        <v>29</v>
      </c>
      <c r="R29" s="45">
        <v>455000</v>
      </c>
      <c r="S29" s="46">
        <v>3660</v>
      </c>
      <c r="T29" s="21"/>
      <c r="U29" s="21"/>
      <c r="V29" s="21"/>
      <c r="W29" s="21"/>
    </row>
    <row r="30" spans="1:23" ht="19.5" customHeight="1" x14ac:dyDescent="0.2">
      <c r="A30" s="271" t="s">
        <v>67</v>
      </c>
      <c r="B30" s="237" t="s">
        <v>116</v>
      </c>
      <c r="C30" s="268" t="s">
        <v>66</v>
      </c>
      <c r="D30" s="270">
        <v>8</v>
      </c>
      <c r="E30" s="233" t="s">
        <v>23</v>
      </c>
      <c r="F30" s="266"/>
      <c r="G30" s="140" t="s">
        <v>24</v>
      </c>
      <c r="H30" s="140">
        <f>MIN($F$8:$F$35)</f>
        <v>0</v>
      </c>
      <c r="I30" s="141">
        <f>LOOKUP(H30,$P$9:$P$35,$S$9:$S$35)</f>
        <v>0</v>
      </c>
      <c r="J30" s="142">
        <f>'８月'!E32</f>
        <v>0</v>
      </c>
      <c r="K30" s="131">
        <f t="shared" ref="K30:K35" si="1">I30*J30</f>
        <v>0</v>
      </c>
      <c r="L30" s="129">
        <f>IF(F30&lt;=K30,F30,K30)</f>
        <v>0</v>
      </c>
      <c r="M30" s="21"/>
      <c r="N30" s="21"/>
      <c r="O30" s="21"/>
      <c r="P30" s="45">
        <v>455000</v>
      </c>
      <c r="Q30" s="37" t="s">
        <v>29</v>
      </c>
      <c r="R30" s="45">
        <v>485000</v>
      </c>
      <c r="S30" s="46">
        <v>3910</v>
      </c>
      <c r="T30" s="21"/>
      <c r="U30" s="21"/>
      <c r="V30" s="21"/>
      <c r="W30" s="21"/>
    </row>
    <row r="31" spans="1:23" ht="19.5" customHeight="1" x14ac:dyDescent="0.2">
      <c r="A31" s="272"/>
      <c r="B31" s="238"/>
      <c r="C31" s="269"/>
      <c r="D31" s="270"/>
      <c r="E31" s="234"/>
      <c r="F31" s="267"/>
      <c r="G31" s="124" t="s">
        <v>28</v>
      </c>
      <c r="H31" s="137"/>
      <c r="I31" s="138"/>
      <c r="J31" s="139"/>
      <c r="K31" s="128">
        <f t="shared" si="1"/>
        <v>0</v>
      </c>
      <c r="L31" s="126">
        <f>IF(F30&lt;=K31,F30,K31)</f>
        <v>0</v>
      </c>
      <c r="M31" s="21"/>
      <c r="N31" s="21"/>
      <c r="O31" s="21"/>
      <c r="P31" s="45">
        <v>485000</v>
      </c>
      <c r="Q31" s="37" t="s">
        <v>29</v>
      </c>
      <c r="R31" s="45">
        <v>515000</v>
      </c>
      <c r="S31" s="46">
        <v>4160</v>
      </c>
      <c r="T31" s="21"/>
      <c r="U31" s="21"/>
      <c r="V31" s="21"/>
      <c r="W31" s="21"/>
    </row>
    <row r="32" spans="1:23" ht="19.5" customHeight="1" x14ac:dyDescent="0.2">
      <c r="A32" s="271" t="s">
        <v>67</v>
      </c>
      <c r="B32" s="237" t="s">
        <v>116</v>
      </c>
      <c r="C32" s="268" t="s">
        <v>15</v>
      </c>
      <c r="D32" s="270">
        <v>9</v>
      </c>
      <c r="E32" s="233" t="s">
        <v>23</v>
      </c>
      <c r="F32" s="266"/>
      <c r="G32" s="140" t="s">
        <v>24</v>
      </c>
      <c r="H32" s="140">
        <f>MIN($F$8:$F$35)</f>
        <v>0</v>
      </c>
      <c r="I32" s="141">
        <f>LOOKUP(H32,$P$9:$P$35,$S$9:$S$35)</f>
        <v>0</v>
      </c>
      <c r="J32" s="142">
        <f>'９月'!E32</f>
        <v>0</v>
      </c>
      <c r="K32" s="131">
        <f t="shared" si="1"/>
        <v>0</v>
      </c>
      <c r="L32" s="129">
        <f>IF(F32&lt;=K32,F32,K32)</f>
        <v>0</v>
      </c>
      <c r="M32" s="21"/>
      <c r="N32" s="21"/>
      <c r="O32" s="21"/>
      <c r="P32" s="45">
        <v>515000</v>
      </c>
      <c r="Q32" s="37" t="s">
        <v>29</v>
      </c>
      <c r="R32" s="45">
        <v>545000</v>
      </c>
      <c r="S32" s="46">
        <v>4410</v>
      </c>
      <c r="T32" s="21"/>
      <c r="U32" s="21"/>
      <c r="V32" s="21"/>
      <c r="W32" s="21"/>
    </row>
    <row r="33" spans="1:23" ht="19.5" customHeight="1" x14ac:dyDescent="0.2">
      <c r="A33" s="272"/>
      <c r="B33" s="238"/>
      <c r="C33" s="269"/>
      <c r="D33" s="270"/>
      <c r="E33" s="234"/>
      <c r="F33" s="267"/>
      <c r="G33" s="124" t="s">
        <v>28</v>
      </c>
      <c r="H33" s="137"/>
      <c r="I33" s="138"/>
      <c r="J33" s="139"/>
      <c r="K33" s="128">
        <f t="shared" si="1"/>
        <v>0</v>
      </c>
      <c r="L33" s="126">
        <f>IF(F32&lt;=K33,F32,K33)</f>
        <v>0</v>
      </c>
      <c r="M33" s="21"/>
      <c r="N33" s="21"/>
      <c r="O33" s="21"/>
      <c r="P33" s="45">
        <v>545000</v>
      </c>
      <c r="Q33" s="37" t="s">
        <v>29</v>
      </c>
      <c r="R33" s="58">
        <v>575000</v>
      </c>
      <c r="S33" s="46">
        <v>4660</v>
      </c>
      <c r="T33" s="21"/>
      <c r="U33" s="21"/>
      <c r="V33" s="21"/>
      <c r="W33" s="21"/>
    </row>
    <row r="34" spans="1:23" s="39" customFormat="1" ht="19.5" customHeight="1" x14ac:dyDescent="0.2">
      <c r="A34" s="271" t="s">
        <v>68</v>
      </c>
      <c r="B34" s="237" t="s">
        <v>116</v>
      </c>
      <c r="C34" s="278" t="s">
        <v>15</v>
      </c>
      <c r="D34" s="270">
        <v>10</v>
      </c>
      <c r="E34" s="250" t="s">
        <v>23</v>
      </c>
      <c r="F34" s="266"/>
      <c r="G34" s="31" t="s">
        <v>24</v>
      </c>
      <c r="H34" s="32">
        <f>MIN($F$8:$F$35)</f>
        <v>0</v>
      </c>
      <c r="I34" s="33">
        <f>LOOKUP(H34,$P$9:$P$35,$S$9:$S$35)</f>
        <v>0</v>
      </c>
      <c r="J34" s="87">
        <f>'10月 '!E32</f>
        <v>0</v>
      </c>
      <c r="K34" s="34">
        <f t="shared" si="1"/>
        <v>0</v>
      </c>
      <c r="L34" s="35">
        <f>IF(F34&lt;=K34,F34,K34)</f>
        <v>0</v>
      </c>
      <c r="M34" s="36"/>
      <c r="N34" s="36"/>
      <c r="O34" s="36"/>
      <c r="P34" s="58">
        <v>575000</v>
      </c>
      <c r="Q34" s="37" t="s">
        <v>29</v>
      </c>
      <c r="R34" s="58">
        <v>605000</v>
      </c>
      <c r="S34" s="59">
        <v>4910</v>
      </c>
      <c r="T34" s="36"/>
      <c r="U34" s="36"/>
      <c r="V34" s="36"/>
      <c r="W34" s="36"/>
    </row>
    <row r="35" spans="1:23" ht="19.5" customHeight="1" x14ac:dyDescent="0.2">
      <c r="A35" s="272"/>
      <c r="B35" s="238"/>
      <c r="C35" s="278"/>
      <c r="D35" s="270"/>
      <c r="E35" s="250"/>
      <c r="F35" s="267"/>
      <c r="G35" s="40" t="s">
        <v>28</v>
      </c>
      <c r="H35" s="41"/>
      <c r="I35" s="42"/>
      <c r="J35" s="81"/>
      <c r="K35" s="44">
        <f t="shared" si="1"/>
        <v>0</v>
      </c>
      <c r="L35" s="43">
        <f>IF(F34&lt;=K35,F34,K35)</f>
        <v>0</v>
      </c>
      <c r="M35" s="21"/>
      <c r="N35" s="21"/>
      <c r="O35" s="21"/>
      <c r="P35" s="58">
        <v>605000</v>
      </c>
      <c r="Q35" s="37" t="s">
        <v>29</v>
      </c>
      <c r="R35" s="60"/>
      <c r="S35" s="59">
        <v>5160</v>
      </c>
      <c r="T35" s="21"/>
      <c r="U35" s="21"/>
      <c r="V35" s="21"/>
      <c r="W35" s="21"/>
    </row>
    <row r="36" spans="1:23" ht="19.5" customHeight="1" thickBot="1" x14ac:dyDescent="0.25">
      <c r="A36" s="47"/>
      <c r="B36" s="47"/>
      <c r="C36" s="47"/>
      <c r="D36" s="47"/>
      <c r="E36" s="48"/>
      <c r="F36" s="47"/>
      <c r="G36" s="49"/>
      <c r="H36" s="49"/>
      <c r="I36" s="47"/>
      <c r="J36" s="47"/>
      <c r="K36" s="47"/>
      <c r="L36" s="47"/>
      <c r="M36" s="21"/>
      <c r="N36" s="21"/>
      <c r="O36" s="21"/>
      <c r="T36" s="21"/>
      <c r="U36" s="21"/>
      <c r="V36" s="21"/>
      <c r="W36" s="21"/>
    </row>
    <row r="37" spans="1:23" ht="19.5" customHeight="1" x14ac:dyDescent="0.2">
      <c r="A37" s="260" t="s">
        <v>30</v>
      </c>
      <c r="B37" s="261"/>
      <c r="C37" s="261"/>
      <c r="D37" s="261"/>
      <c r="E37" s="261"/>
      <c r="F37" s="261"/>
      <c r="G37" s="50" t="s">
        <v>24</v>
      </c>
      <c r="H37" s="50"/>
      <c r="I37" s="51"/>
      <c r="J37" s="199">
        <f t="shared" ref="J37:L38" si="2">J8+J10+J12+J14+J16+J18+J20+J22+J24+J26+J28+J30+J32+J34</f>
        <v>0</v>
      </c>
      <c r="K37" s="200">
        <f t="shared" si="2"/>
        <v>0</v>
      </c>
      <c r="L37" s="201">
        <f t="shared" si="2"/>
        <v>0</v>
      </c>
      <c r="M37" s="21"/>
      <c r="N37" s="21"/>
      <c r="O37" s="21"/>
      <c r="T37" s="21"/>
      <c r="U37" s="21"/>
      <c r="V37" s="21"/>
      <c r="W37" s="21"/>
    </row>
    <row r="38" spans="1:23" ht="19.5" customHeight="1" thickBot="1" x14ac:dyDescent="0.25">
      <c r="A38" s="262"/>
      <c r="B38" s="263"/>
      <c r="C38" s="263"/>
      <c r="D38" s="263"/>
      <c r="E38" s="263"/>
      <c r="F38" s="263"/>
      <c r="G38" s="54" t="s">
        <v>28</v>
      </c>
      <c r="H38" s="54"/>
      <c r="I38" s="55"/>
      <c r="J38" s="202">
        <f t="shared" si="2"/>
        <v>0</v>
      </c>
      <c r="K38" s="57">
        <f t="shared" si="2"/>
        <v>0</v>
      </c>
      <c r="L38" s="136">
        <f t="shared" si="2"/>
        <v>0</v>
      </c>
      <c r="M38" s="21"/>
      <c r="N38" s="21"/>
      <c r="O38" s="21"/>
      <c r="T38" s="21"/>
      <c r="U38" s="21"/>
      <c r="V38" s="21"/>
      <c r="W38" s="21"/>
    </row>
    <row r="39" spans="1:23" ht="19.5" customHeight="1" x14ac:dyDescent="0.2">
      <c r="A39" s="47"/>
      <c r="B39" s="47"/>
      <c r="C39" s="47"/>
      <c r="D39" s="47"/>
      <c r="E39" s="48"/>
      <c r="F39" s="47"/>
      <c r="G39" s="49"/>
      <c r="H39" s="49"/>
      <c r="I39" s="47"/>
      <c r="J39" s="47"/>
      <c r="K39" s="47"/>
      <c r="L39" s="47"/>
      <c r="M39" s="21"/>
      <c r="N39" s="21"/>
      <c r="O39" s="21"/>
    </row>
    <row r="40" spans="1:23" ht="19.5" customHeight="1" x14ac:dyDescent="0.2">
      <c r="A40" s="47"/>
      <c r="B40" s="47"/>
      <c r="C40" s="47"/>
      <c r="D40" s="47"/>
      <c r="E40" s="48"/>
      <c r="F40" s="47"/>
      <c r="G40" s="49"/>
      <c r="H40" s="49"/>
      <c r="I40" s="47"/>
      <c r="J40" s="47"/>
      <c r="K40" s="47"/>
      <c r="L40" s="47"/>
      <c r="M40" s="21"/>
      <c r="N40" s="21"/>
      <c r="O40" s="21"/>
    </row>
    <row r="41" spans="1:23" ht="19.5" customHeight="1" x14ac:dyDescent="0.2"/>
    <row r="42" spans="1:23" ht="19.5" customHeight="1" x14ac:dyDescent="0.2"/>
    <row r="43" spans="1:23" ht="19.5" customHeight="1" x14ac:dyDescent="0.2"/>
    <row r="44" spans="1:23" ht="19.5" customHeight="1" x14ac:dyDescent="0.2"/>
    <row r="45" spans="1:23" ht="19.5" customHeight="1" x14ac:dyDescent="0.2"/>
    <row r="46" spans="1:23" ht="19.5" customHeight="1" x14ac:dyDescent="0.2"/>
    <row r="47" spans="1:23" ht="19.5" customHeight="1" x14ac:dyDescent="0.2"/>
    <row r="48" spans="1:23" ht="9.75" customHeight="1" x14ac:dyDescent="0.2"/>
    <row r="49" ht="19.5" customHeight="1" x14ac:dyDescent="0.2"/>
    <row r="50" ht="9.75" customHeight="1" x14ac:dyDescent="0.2"/>
    <row r="51" ht="21.75" customHeight="1" x14ac:dyDescent="0.2"/>
  </sheetData>
  <sheetProtection sheet="1" formatCells="0" selectLockedCells="1"/>
  <mergeCells count="94">
    <mergeCell ref="C32:C33"/>
    <mergeCell ref="D32:D33"/>
    <mergeCell ref="E32:E33"/>
    <mergeCell ref="F32:F33"/>
    <mergeCell ref="B16:B17"/>
    <mergeCell ref="F28:F29"/>
    <mergeCell ref="C26:C27"/>
    <mergeCell ref="D26:D27"/>
    <mergeCell ref="E26:E27"/>
    <mergeCell ref="F26:F27"/>
    <mergeCell ref="C28:C29"/>
    <mergeCell ref="D28:D29"/>
    <mergeCell ref="E28:E29"/>
    <mergeCell ref="F24:F25"/>
    <mergeCell ref="C22:C23"/>
    <mergeCell ref="D22:D23"/>
    <mergeCell ref="B14:B15"/>
    <mergeCell ref="B12:B13"/>
    <mergeCell ref="B10:B11"/>
    <mergeCell ref="B8:B9"/>
    <mergeCell ref="A34:A35"/>
    <mergeCell ref="B34:B35"/>
    <mergeCell ref="B30:B31"/>
    <mergeCell ref="B28:B29"/>
    <mergeCell ref="B26:B27"/>
    <mergeCell ref="A32:A33"/>
    <mergeCell ref="B32:B33"/>
    <mergeCell ref="A10:A11"/>
    <mergeCell ref="A12:A13"/>
    <mergeCell ref="A14:A15"/>
    <mergeCell ref="A16:A17"/>
    <mergeCell ref="A18:A19"/>
    <mergeCell ref="A37:F38"/>
    <mergeCell ref="C34:C35"/>
    <mergeCell ref="D34:D35"/>
    <mergeCell ref="E34:E35"/>
    <mergeCell ref="F34:F35"/>
    <mergeCell ref="A26:A27"/>
    <mergeCell ref="A28:A29"/>
    <mergeCell ref="B24:B25"/>
    <mergeCell ref="E22:E23"/>
    <mergeCell ref="F22:F23"/>
    <mergeCell ref="C24:C25"/>
    <mergeCell ref="D24:D25"/>
    <mergeCell ref="E24:E25"/>
    <mergeCell ref="A20:A21"/>
    <mergeCell ref="B22:B23"/>
    <mergeCell ref="B20:B21"/>
    <mergeCell ref="A22:A23"/>
    <mergeCell ref="A24:A25"/>
    <mergeCell ref="B18:B19"/>
    <mergeCell ref="F20:F21"/>
    <mergeCell ref="C18:C19"/>
    <mergeCell ref="D18:D19"/>
    <mergeCell ref="E18:E19"/>
    <mergeCell ref="F18:F19"/>
    <mergeCell ref="C20:C21"/>
    <mergeCell ref="D20:D21"/>
    <mergeCell ref="E20:E21"/>
    <mergeCell ref="F16:F17"/>
    <mergeCell ref="C14:C15"/>
    <mergeCell ref="D14:D15"/>
    <mergeCell ref="E14:E15"/>
    <mergeCell ref="F14:F15"/>
    <mergeCell ref="C16:C17"/>
    <mergeCell ref="D16:D17"/>
    <mergeCell ref="E16:E17"/>
    <mergeCell ref="F12:F13"/>
    <mergeCell ref="C10:C11"/>
    <mergeCell ref="D10:D11"/>
    <mergeCell ref="E10:E11"/>
    <mergeCell ref="F10:F11"/>
    <mergeCell ref="C12:C13"/>
    <mergeCell ref="D12:D13"/>
    <mergeCell ref="E12:E13"/>
    <mergeCell ref="F8:F9"/>
    <mergeCell ref="A3:L3"/>
    <mergeCell ref="A4:L4"/>
    <mergeCell ref="A7:C7"/>
    <mergeCell ref="D7:E7"/>
    <mergeCell ref="C8:C9"/>
    <mergeCell ref="D8:D9"/>
    <mergeCell ref="E8:E9"/>
    <mergeCell ref="A8:A9"/>
    <mergeCell ref="P7:R7"/>
    <mergeCell ref="A6:C6"/>
    <mergeCell ref="D6:L6"/>
    <mergeCell ref="A5:C5"/>
    <mergeCell ref="D5:L5"/>
    <mergeCell ref="F30:F31"/>
    <mergeCell ref="C30:C31"/>
    <mergeCell ref="D30:D31"/>
    <mergeCell ref="E30:E31"/>
    <mergeCell ref="A30:A31"/>
  </mergeCells>
  <phoneticPr fontId="3"/>
  <printOptions horizontalCentered="1"/>
  <pageMargins left="0.23622047244094491" right="0.27559055118110237" top="0.51181102362204722" bottom="0.27559055118110237" header="0.35433070866141736" footer="0.15748031496062992"/>
  <pageSetup paperSize="9" scale="90" orientation="portrait" r:id="rId1"/>
  <headerFooter alignWithMargins="0"/>
  <ignoredErrors>
    <ignoredError sqref="K12"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O36"/>
  <sheetViews>
    <sheetView view="pageBreakPreview" zoomScale="70" zoomScaleNormal="70" zoomScaleSheetLayoutView="70" workbookViewId="0">
      <selection sqref="A1:XFD1048576"/>
    </sheetView>
  </sheetViews>
  <sheetFormatPr defaultColWidth="11.36328125" defaultRowHeight="13" x14ac:dyDescent="0.2"/>
  <cols>
    <col min="1" max="1" width="16.81640625" style="6" customWidth="1"/>
    <col min="2" max="2" width="11.1796875" style="6" customWidth="1"/>
    <col min="3" max="3" width="3.81640625" style="150"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88</v>
      </c>
      <c r="C1" s="280" t="s">
        <v>114</v>
      </c>
      <c r="D1" s="280"/>
      <c r="E1" s="280"/>
      <c r="F1" s="280"/>
      <c r="G1" s="280"/>
      <c r="H1" s="280"/>
      <c r="I1" s="280"/>
      <c r="J1" s="280"/>
      <c r="K1" s="280"/>
    </row>
    <row r="2" spans="1:15" ht="30" customHeight="1" x14ac:dyDescent="0.2">
      <c r="C2" s="280"/>
      <c r="D2" s="280"/>
      <c r="E2" s="280"/>
      <c r="F2" s="280"/>
      <c r="G2" s="280"/>
      <c r="H2" s="280"/>
      <c r="I2" s="280"/>
      <c r="J2" s="280"/>
      <c r="K2" s="280"/>
    </row>
    <row r="3" spans="1:15" ht="30" customHeight="1" x14ac:dyDescent="0.2">
      <c r="A3" s="5" t="s">
        <v>12</v>
      </c>
      <c r="B3" s="281" t="s">
        <v>93</v>
      </c>
      <c r="C3" s="281"/>
      <c r="D3" s="281"/>
      <c r="E3" s="148"/>
      <c r="F3" s="148"/>
      <c r="G3" s="148"/>
      <c r="H3" s="148"/>
      <c r="I3" s="148"/>
      <c r="J3" s="148"/>
      <c r="K3" s="148"/>
    </row>
    <row r="4" spans="1:15" ht="30" customHeight="1" thickBot="1" x14ac:dyDescent="0.25">
      <c r="A4" s="7" t="s">
        <v>2</v>
      </c>
      <c r="B4" s="281" t="s">
        <v>94</v>
      </c>
      <c r="C4" s="281"/>
      <c r="D4" s="281"/>
      <c r="E4" s="8"/>
      <c r="F4" s="8"/>
      <c r="G4" s="8"/>
    </row>
    <row r="5" spans="1:15" ht="30" customHeight="1" thickBot="1" x14ac:dyDescent="0.25">
      <c r="A5" s="10" t="s">
        <v>11</v>
      </c>
      <c r="B5" s="282">
        <v>0</v>
      </c>
      <c r="C5" s="282"/>
      <c r="D5" s="282"/>
      <c r="E5" s="8"/>
      <c r="F5" s="8"/>
      <c r="G5" s="8"/>
      <c r="L5" s="19" t="s">
        <v>91</v>
      </c>
    </row>
    <row r="6" spans="1:15" ht="30" customHeight="1" thickBot="1" x14ac:dyDescent="0.25">
      <c r="A6" s="10" t="s">
        <v>54</v>
      </c>
      <c r="B6" s="149">
        <v>15</v>
      </c>
      <c r="C6" s="149" t="s">
        <v>55</v>
      </c>
      <c r="D6" s="120"/>
      <c r="E6" s="8"/>
      <c r="F6" s="8"/>
      <c r="G6" s="8"/>
      <c r="L6" s="190"/>
    </row>
    <row r="7" spans="1:15" ht="30" customHeight="1" thickBot="1" x14ac:dyDescent="0.25">
      <c r="A7" s="11" t="s">
        <v>13</v>
      </c>
    </row>
    <row r="8" spans="1:15" s="150" customFormat="1" ht="24" customHeight="1" x14ac:dyDescent="0.2">
      <c r="A8" s="283" t="s">
        <v>10</v>
      </c>
      <c r="B8" s="285" t="s">
        <v>9</v>
      </c>
      <c r="C8" s="285"/>
      <c r="D8" s="285"/>
      <c r="E8" s="287" t="s">
        <v>8</v>
      </c>
      <c r="F8" s="288"/>
      <c r="G8" s="288"/>
      <c r="H8" s="289"/>
      <c r="I8" s="287" t="s">
        <v>7</v>
      </c>
      <c r="J8" s="289"/>
      <c r="K8" s="101" t="s">
        <v>6</v>
      </c>
      <c r="L8" s="312" t="s">
        <v>39</v>
      </c>
      <c r="M8" s="295" t="s">
        <v>50</v>
      </c>
      <c r="N8" s="296" t="s">
        <v>52</v>
      </c>
      <c r="O8" s="297" t="s">
        <v>53</v>
      </c>
    </row>
    <row r="9" spans="1:15" s="150" customFormat="1" ht="24" customHeight="1" x14ac:dyDescent="0.2">
      <c r="A9" s="284"/>
      <c r="B9" s="286"/>
      <c r="C9" s="286"/>
      <c r="D9" s="286"/>
      <c r="E9" s="290"/>
      <c r="F9" s="291"/>
      <c r="G9" s="291"/>
      <c r="H9" s="292"/>
      <c r="I9" s="293"/>
      <c r="J9" s="294"/>
      <c r="K9" s="102" t="s">
        <v>45</v>
      </c>
      <c r="L9" s="313"/>
      <c r="M9" s="295"/>
      <c r="N9" s="296"/>
      <c r="O9" s="296"/>
    </row>
    <row r="10" spans="1:15" ht="46.5" customHeight="1" x14ac:dyDescent="0.2">
      <c r="A10" s="151" t="s">
        <v>95</v>
      </c>
      <c r="B10" s="152">
        <v>0.375</v>
      </c>
      <c r="C10" s="13" t="s">
        <v>5</v>
      </c>
      <c r="D10" s="153">
        <v>0.75</v>
      </c>
      <c r="E10" s="106">
        <f>IFERROR(HOUR(O10),"")</f>
        <v>8</v>
      </c>
      <c r="F10" s="94" t="s">
        <v>46</v>
      </c>
      <c r="G10" s="100">
        <f>IFERROR(MINUTE(O10),"")</f>
        <v>0</v>
      </c>
      <c r="H10" s="95" t="s">
        <v>47</v>
      </c>
      <c r="I10" s="107">
        <f>IFERROR((E10+G10/60)*$B$5,"")</f>
        <v>0</v>
      </c>
      <c r="J10" s="147" t="s">
        <v>0</v>
      </c>
      <c r="K10" s="123" t="s">
        <v>56</v>
      </c>
      <c r="L10" s="103"/>
      <c r="M10" s="105">
        <v>4.1666666666666664E-2</v>
      </c>
      <c r="N10" s="88">
        <f>IFERROR(D10-B10-M10,"")</f>
        <v>0.33333333333333331</v>
      </c>
      <c r="O10" s="88">
        <f>IFERROR(IF(N10&gt;0,FLOOR(N10,"0:30"),""),"")</f>
        <v>0.33333333333333331</v>
      </c>
    </row>
    <row r="11" spans="1:15" ht="46.5" customHeight="1" x14ac:dyDescent="0.2">
      <c r="A11" s="151" t="s">
        <v>96</v>
      </c>
      <c r="B11" s="152">
        <v>0.375</v>
      </c>
      <c r="C11" s="13" t="s">
        <v>5</v>
      </c>
      <c r="D11" s="153">
        <v>0.71527777777777779</v>
      </c>
      <c r="E11" s="93">
        <f t="shared" ref="E11:E32" si="0">IFERROR(HOUR(O11),"")</f>
        <v>7</v>
      </c>
      <c r="F11" s="94" t="s">
        <v>46</v>
      </c>
      <c r="G11" s="100">
        <f t="shared" ref="G11:G32" si="1">IFERROR(MINUTE(O11),"")</f>
        <v>0</v>
      </c>
      <c r="H11" s="95" t="s">
        <v>47</v>
      </c>
      <c r="I11" s="107">
        <f t="shared" ref="I11:I32" si="2">IFERROR((E11+G11/60)*$B$5,"")</f>
        <v>0</v>
      </c>
      <c r="J11" s="147" t="s">
        <v>0</v>
      </c>
      <c r="K11" s="123" t="s">
        <v>58</v>
      </c>
      <c r="L11" s="103"/>
      <c r="M11" s="105">
        <v>4.1666666666666664E-2</v>
      </c>
      <c r="N11" s="88">
        <f t="shared" ref="N11:N32" si="3">IFERROR(D11-B11-M11,"")</f>
        <v>0.2986111111111111</v>
      </c>
      <c r="O11" s="88">
        <f t="shared" ref="O11:O32" si="4">IFERROR(IF(N11&gt;0,FLOOR(N11,"0:30"),""),"")</f>
        <v>0.29166666666666663</v>
      </c>
    </row>
    <row r="12" spans="1:15" ht="46.5" customHeight="1" x14ac:dyDescent="0.2">
      <c r="A12" s="151" t="s">
        <v>97</v>
      </c>
      <c r="B12" s="152">
        <v>0.375</v>
      </c>
      <c r="C12" s="13" t="s">
        <v>5</v>
      </c>
      <c r="D12" s="153">
        <v>0.5</v>
      </c>
      <c r="E12" s="93">
        <f t="shared" si="0"/>
        <v>3</v>
      </c>
      <c r="F12" s="94" t="s">
        <v>46</v>
      </c>
      <c r="G12" s="100">
        <f t="shared" si="1"/>
        <v>0</v>
      </c>
      <c r="H12" s="95" t="s">
        <v>47</v>
      </c>
      <c r="I12" s="107">
        <f t="shared" si="2"/>
        <v>0</v>
      </c>
      <c r="J12" s="147" t="s">
        <v>0</v>
      </c>
      <c r="K12" s="123" t="s">
        <v>57</v>
      </c>
      <c r="L12" s="103"/>
      <c r="M12" s="105">
        <v>0</v>
      </c>
      <c r="N12" s="88">
        <f t="shared" si="3"/>
        <v>0.125</v>
      </c>
      <c r="O12" s="88">
        <f t="shared" si="4"/>
        <v>0.125</v>
      </c>
    </row>
    <row r="13" spans="1:15" ht="46.5" customHeight="1" x14ac:dyDescent="0.2">
      <c r="A13" s="151" t="s">
        <v>98</v>
      </c>
      <c r="B13" s="152">
        <v>0.375</v>
      </c>
      <c r="C13" s="13" t="s">
        <v>5</v>
      </c>
      <c r="D13" s="153">
        <v>0.5</v>
      </c>
      <c r="E13" s="93">
        <f t="shared" si="0"/>
        <v>3</v>
      </c>
      <c r="F13" s="94" t="s">
        <v>46</v>
      </c>
      <c r="G13" s="100">
        <f t="shared" si="1"/>
        <v>0</v>
      </c>
      <c r="H13" s="95" t="s">
        <v>47</v>
      </c>
      <c r="I13" s="107">
        <f>IFERROR((E13+G13/60)*$B$5,"")</f>
        <v>0</v>
      </c>
      <c r="J13" s="147" t="s">
        <v>0</v>
      </c>
      <c r="K13" s="123" t="s">
        <v>62</v>
      </c>
      <c r="L13" s="103"/>
      <c r="M13" s="105">
        <v>0</v>
      </c>
      <c r="N13" s="88">
        <f t="shared" si="3"/>
        <v>0.125</v>
      </c>
      <c r="O13" s="88">
        <f t="shared" si="4"/>
        <v>0.125</v>
      </c>
    </row>
    <row r="14" spans="1:15" ht="46.5" customHeight="1" x14ac:dyDescent="0.2">
      <c r="A14" s="151" t="s">
        <v>99</v>
      </c>
      <c r="B14" s="152">
        <v>0.375</v>
      </c>
      <c r="C14" s="13" t="s">
        <v>5</v>
      </c>
      <c r="D14" s="153">
        <v>0.65625</v>
      </c>
      <c r="E14" s="93">
        <f t="shared" si="0"/>
        <v>5</v>
      </c>
      <c r="F14" s="94" t="s">
        <v>46</v>
      </c>
      <c r="G14" s="100">
        <f t="shared" si="1"/>
        <v>30</v>
      </c>
      <c r="H14" s="95" t="s">
        <v>47</v>
      </c>
      <c r="I14" s="107">
        <f>IFERROR((E14+G14/60)*$B$5,"")</f>
        <v>0</v>
      </c>
      <c r="J14" s="147" t="s">
        <v>0</v>
      </c>
      <c r="K14" s="121"/>
      <c r="L14" s="103"/>
      <c r="M14" s="105">
        <v>4.1666666666666664E-2</v>
      </c>
      <c r="N14" s="88">
        <f t="shared" si="3"/>
        <v>0.23958333333333334</v>
      </c>
      <c r="O14" s="88">
        <f t="shared" si="4"/>
        <v>0.22916666666666666</v>
      </c>
    </row>
    <row r="15" spans="1:15" ht="46.5" customHeight="1" x14ac:dyDescent="0.2">
      <c r="A15" s="151" t="s">
        <v>100</v>
      </c>
      <c r="B15" s="91" t="s">
        <v>48</v>
      </c>
      <c r="C15" s="13" t="s">
        <v>5</v>
      </c>
      <c r="D15" s="92" t="s">
        <v>48</v>
      </c>
      <c r="E15" s="93" t="str">
        <f t="shared" si="0"/>
        <v/>
      </c>
      <c r="F15" s="94" t="s">
        <v>46</v>
      </c>
      <c r="G15" s="100" t="str">
        <f t="shared" si="1"/>
        <v/>
      </c>
      <c r="H15" s="95" t="s">
        <v>47</v>
      </c>
      <c r="I15" s="107" t="str">
        <f t="shared" si="2"/>
        <v/>
      </c>
      <c r="J15" s="147" t="s">
        <v>0</v>
      </c>
      <c r="K15" s="121"/>
      <c r="L15" s="103"/>
      <c r="M15" s="105"/>
      <c r="N15" s="88" t="str">
        <f t="shared" si="3"/>
        <v/>
      </c>
      <c r="O15" s="88" t="str">
        <f t="shared" si="4"/>
        <v/>
      </c>
    </row>
    <row r="16" spans="1:15" ht="46.5" customHeight="1" x14ac:dyDescent="0.2">
      <c r="A16" s="151" t="s">
        <v>101</v>
      </c>
      <c r="B16" s="91" t="s">
        <v>48</v>
      </c>
      <c r="C16" s="13" t="s">
        <v>5</v>
      </c>
      <c r="D16" s="92" t="s">
        <v>48</v>
      </c>
      <c r="E16" s="93" t="str">
        <f t="shared" si="0"/>
        <v/>
      </c>
      <c r="F16" s="94" t="s">
        <v>46</v>
      </c>
      <c r="G16" s="100" t="str">
        <f t="shared" si="1"/>
        <v/>
      </c>
      <c r="H16" s="95" t="s">
        <v>47</v>
      </c>
      <c r="I16" s="107" t="str">
        <f t="shared" si="2"/>
        <v/>
      </c>
      <c r="J16" s="147" t="s">
        <v>0</v>
      </c>
      <c r="K16" s="154" t="s">
        <v>59</v>
      </c>
      <c r="L16" s="103"/>
      <c r="M16" s="105"/>
      <c r="N16" s="88" t="str">
        <f t="shared" si="3"/>
        <v/>
      </c>
      <c r="O16" s="88" t="str">
        <f t="shared" si="4"/>
        <v/>
      </c>
    </row>
    <row r="17" spans="1:15" ht="46.5" customHeight="1" x14ac:dyDescent="0.2">
      <c r="A17" s="151" t="s">
        <v>102</v>
      </c>
      <c r="B17" s="91" t="s">
        <v>48</v>
      </c>
      <c r="C17" s="13" t="s">
        <v>5</v>
      </c>
      <c r="D17" s="92" t="s">
        <v>48</v>
      </c>
      <c r="E17" s="93" t="str">
        <f t="shared" si="0"/>
        <v/>
      </c>
      <c r="F17" s="94" t="s">
        <v>46</v>
      </c>
      <c r="G17" s="100" t="str">
        <f t="shared" si="1"/>
        <v/>
      </c>
      <c r="H17" s="95" t="s">
        <v>47</v>
      </c>
      <c r="I17" s="107" t="str">
        <f t="shared" si="2"/>
        <v/>
      </c>
      <c r="J17" s="147" t="s">
        <v>0</v>
      </c>
      <c r="K17" s="154" t="s">
        <v>60</v>
      </c>
      <c r="L17" s="103"/>
      <c r="M17" s="105"/>
      <c r="N17" s="88" t="str">
        <f t="shared" si="3"/>
        <v/>
      </c>
      <c r="O17" s="88" t="str">
        <f t="shared" si="4"/>
        <v/>
      </c>
    </row>
    <row r="18" spans="1:15" ht="46.5" customHeight="1" x14ac:dyDescent="0.2">
      <c r="A18" s="151" t="s">
        <v>103</v>
      </c>
      <c r="B18" s="91" t="s">
        <v>51</v>
      </c>
      <c r="C18" s="13" t="s">
        <v>5</v>
      </c>
      <c r="D18" s="92" t="s">
        <v>51</v>
      </c>
      <c r="E18" s="93" t="str">
        <f t="shared" si="0"/>
        <v/>
      </c>
      <c r="F18" s="94" t="s">
        <v>46</v>
      </c>
      <c r="G18" s="100" t="str">
        <f t="shared" si="1"/>
        <v/>
      </c>
      <c r="H18" s="95" t="s">
        <v>47</v>
      </c>
      <c r="I18" s="107" t="str">
        <f t="shared" si="2"/>
        <v/>
      </c>
      <c r="J18" s="147" t="s">
        <v>0</v>
      </c>
      <c r="K18" s="154" t="s">
        <v>61</v>
      </c>
      <c r="L18" s="103"/>
      <c r="M18" s="105"/>
      <c r="N18" s="88" t="str">
        <f t="shared" si="3"/>
        <v/>
      </c>
      <c r="O18" s="88" t="str">
        <f t="shared" si="4"/>
        <v/>
      </c>
    </row>
    <row r="19" spans="1:15" ht="46.5" customHeight="1" x14ac:dyDescent="0.2">
      <c r="A19" s="151" t="s">
        <v>104</v>
      </c>
      <c r="B19" s="91" t="s">
        <v>48</v>
      </c>
      <c r="C19" s="13" t="s">
        <v>5</v>
      </c>
      <c r="D19" s="92" t="s">
        <v>48</v>
      </c>
      <c r="E19" s="93" t="str">
        <f t="shared" si="0"/>
        <v/>
      </c>
      <c r="F19" s="94" t="s">
        <v>46</v>
      </c>
      <c r="G19" s="100" t="str">
        <f t="shared" si="1"/>
        <v/>
      </c>
      <c r="H19" s="95" t="s">
        <v>47</v>
      </c>
      <c r="I19" s="107" t="str">
        <f t="shared" si="2"/>
        <v/>
      </c>
      <c r="J19" s="147" t="s">
        <v>0</v>
      </c>
      <c r="K19" s="121"/>
      <c r="L19" s="103"/>
      <c r="M19" s="105"/>
      <c r="N19" s="88" t="str">
        <f t="shared" si="3"/>
        <v/>
      </c>
      <c r="O19" s="88" t="str">
        <f t="shared" si="4"/>
        <v/>
      </c>
    </row>
    <row r="20" spans="1:15" ht="46.5" customHeight="1" x14ac:dyDescent="0.2">
      <c r="A20" s="151" t="s">
        <v>105</v>
      </c>
      <c r="B20" s="91" t="s">
        <v>48</v>
      </c>
      <c r="C20" s="13" t="s">
        <v>5</v>
      </c>
      <c r="D20" s="92" t="s">
        <v>48</v>
      </c>
      <c r="E20" s="93" t="str">
        <f t="shared" si="0"/>
        <v/>
      </c>
      <c r="F20" s="94" t="s">
        <v>46</v>
      </c>
      <c r="G20" s="100" t="str">
        <f t="shared" si="1"/>
        <v/>
      </c>
      <c r="H20" s="95" t="s">
        <v>47</v>
      </c>
      <c r="I20" s="107" t="str">
        <f t="shared" si="2"/>
        <v/>
      </c>
      <c r="J20" s="147" t="s">
        <v>0</v>
      </c>
      <c r="K20" s="121"/>
      <c r="L20" s="103"/>
      <c r="M20" s="105"/>
      <c r="N20" s="88" t="str">
        <f t="shared" si="3"/>
        <v/>
      </c>
      <c r="O20" s="88" t="str">
        <f t="shared" si="4"/>
        <v/>
      </c>
    </row>
    <row r="21" spans="1:15" ht="46.5" customHeight="1" x14ac:dyDescent="0.2">
      <c r="A21" s="151" t="s">
        <v>106</v>
      </c>
      <c r="B21" s="91" t="s">
        <v>48</v>
      </c>
      <c r="C21" s="13" t="s">
        <v>5</v>
      </c>
      <c r="D21" s="92" t="s">
        <v>48</v>
      </c>
      <c r="E21" s="93" t="str">
        <f t="shared" si="0"/>
        <v/>
      </c>
      <c r="F21" s="94" t="s">
        <v>46</v>
      </c>
      <c r="G21" s="100" t="str">
        <f t="shared" si="1"/>
        <v/>
      </c>
      <c r="H21" s="95" t="s">
        <v>47</v>
      </c>
      <c r="I21" s="107" t="str">
        <f t="shared" si="2"/>
        <v/>
      </c>
      <c r="J21" s="147" t="s">
        <v>0</v>
      </c>
      <c r="K21" s="121"/>
      <c r="L21" s="103"/>
      <c r="M21" s="105"/>
      <c r="N21" s="88" t="str">
        <f t="shared" si="3"/>
        <v/>
      </c>
      <c r="O21" s="88" t="str">
        <f t="shared" si="4"/>
        <v/>
      </c>
    </row>
    <row r="22" spans="1:15" ht="46.5" customHeight="1" x14ac:dyDescent="0.2">
      <c r="A22" s="151"/>
      <c r="B22" s="91" t="s">
        <v>48</v>
      </c>
      <c r="C22" s="13" t="s">
        <v>5</v>
      </c>
      <c r="D22" s="92" t="s">
        <v>48</v>
      </c>
      <c r="E22" s="93" t="str">
        <f t="shared" si="0"/>
        <v/>
      </c>
      <c r="F22" s="94" t="s">
        <v>46</v>
      </c>
      <c r="G22" s="100" t="str">
        <f t="shared" si="1"/>
        <v/>
      </c>
      <c r="H22" s="95" t="s">
        <v>47</v>
      </c>
      <c r="I22" s="107" t="str">
        <f t="shared" si="2"/>
        <v/>
      </c>
      <c r="J22" s="147" t="s">
        <v>0</v>
      </c>
      <c r="K22" s="121"/>
      <c r="L22" s="103"/>
      <c r="M22" s="105"/>
      <c r="N22" s="88" t="str">
        <f t="shared" si="3"/>
        <v/>
      </c>
      <c r="O22" s="88" t="str">
        <f t="shared" si="4"/>
        <v/>
      </c>
    </row>
    <row r="23" spans="1:15" ht="46.5" customHeight="1" x14ac:dyDescent="0.2">
      <c r="A23" s="151"/>
      <c r="B23" s="91" t="s">
        <v>48</v>
      </c>
      <c r="C23" s="13" t="s">
        <v>5</v>
      </c>
      <c r="D23" s="92" t="s">
        <v>48</v>
      </c>
      <c r="E23" s="93" t="str">
        <f t="shared" si="0"/>
        <v/>
      </c>
      <c r="F23" s="94" t="s">
        <v>46</v>
      </c>
      <c r="G23" s="100" t="str">
        <f t="shared" si="1"/>
        <v/>
      </c>
      <c r="H23" s="95" t="s">
        <v>47</v>
      </c>
      <c r="I23" s="107" t="str">
        <f t="shared" si="2"/>
        <v/>
      </c>
      <c r="J23" s="147" t="s">
        <v>0</v>
      </c>
      <c r="K23" s="121"/>
      <c r="L23" s="103"/>
      <c r="M23" s="105"/>
      <c r="N23" s="88" t="str">
        <f t="shared" si="3"/>
        <v/>
      </c>
      <c r="O23" s="88" t="str">
        <f t="shared" si="4"/>
        <v/>
      </c>
    </row>
    <row r="24" spans="1:15" ht="46.5" customHeight="1" x14ac:dyDescent="0.2">
      <c r="A24" s="151"/>
      <c r="B24" s="91" t="s">
        <v>48</v>
      </c>
      <c r="C24" s="13" t="s">
        <v>5</v>
      </c>
      <c r="D24" s="92" t="s">
        <v>48</v>
      </c>
      <c r="E24" s="93" t="str">
        <f t="shared" si="0"/>
        <v/>
      </c>
      <c r="F24" s="94" t="s">
        <v>46</v>
      </c>
      <c r="G24" s="100" t="str">
        <f t="shared" si="1"/>
        <v/>
      </c>
      <c r="H24" s="95" t="s">
        <v>47</v>
      </c>
      <c r="I24" s="107" t="str">
        <f t="shared" si="2"/>
        <v/>
      </c>
      <c r="J24" s="147" t="s">
        <v>0</v>
      </c>
      <c r="K24" s="121"/>
      <c r="L24" s="103"/>
      <c r="M24" s="105"/>
      <c r="N24" s="88" t="str">
        <f t="shared" si="3"/>
        <v/>
      </c>
      <c r="O24" s="88" t="str">
        <f t="shared" si="4"/>
        <v/>
      </c>
    </row>
    <row r="25" spans="1:15" ht="46.5" customHeight="1" x14ac:dyDescent="0.2">
      <c r="A25" s="151"/>
      <c r="B25" s="91" t="s">
        <v>48</v>
      </c>
      <c r="C25" s="13" t="s">
        <v>5</v>
      </c>
      <c r="D25" s="92" t="s">
        <v>48</v>
      </c>
      <c r="E25" s="93" t="str">
        <f t="shared" si="0"/>
        <v/>
      </c>
      <c r="F25" s="94" t="s">
        <v>46</v>
      </c>
      <c r="G25" s="100" t="str">
        <f t="shared" si="1"/>
        <v/>
      </c>
      <c r="H25" s="95" t="s">
        <v>47</v>
      </c>
      <c r="I25" s="107" t="str">
        <f t="shared" si="2"/>
        <v/>
      </c>
      <c r="J25" s="147" t="s">
        <v>0</v>
      </c>
      <c r="K25" s="121"/>
      <c r="L25" s="103"/>
      <c r="M25" s="105"/>
      <c r="N25" s="88" t="str">
        <f t="shared" si="3"/>
        <v/>
      </c>
      <c r="O25" s="88" t="str">
        <f t="shared" si="4"/>
        <v/>
      </c>
    </row>
    <row r="26" spans="1:15" ht="46.5" customHeight="1" x14ac:dyDescent="0.2">
      <c r="A26" s="151"/>
      <c r="B26" s="91" t="s">
        <v>48</v>
      </c>
      <c r="C26" s="13" t="s">
        <v>5</v>
      </c>
      <c r="D26" s="92" t="s">
        <v>48</v>
      </c>
      <c r="E26" s="93" t="str">
        <f t="shared" si="0"/>
        <v/>
      </c>
      <c r="F26" s="94" t="s">
        <v>46</v>
      </c>
      <c r="G26" s="100" t="str">
        <f t="shared" si="1"/>
        <v/>
      </c>
      <c r="H26" s="95" t="s">
        <v>47</v>
      </c>
      <c r="I26" s="107" t="str">
        <f t="shared" si="2"/>
        <v/>
      </c>
      <c r="J26" s="147" t="s">
        <v>0</v>
      </c>
      <c r="K26" s="121"/>
      <c r="L26" s="103"/>
      <c r="M26" s="105"/>
      <c r="N26" s="88" t="str">
        <f t="shared" si="3"/>
        <v/>
      </c>
      <c r="O26" s="88" t="str">
        <f t="shared" si="4"/>
        <v/>
      </c>
    </row>
    <row r="27" spans="1:15" ht="46.5" customHeight="1" x14ac:dyDescent="0.2">
      <c r="A27" s="151"/>
      <c r="B27" s="91" t="s">
        <v>48</v>
      </c>
      <c r="C27" s="13" t="s">
        <v>5</v>
      </c>
      <c r="D27" s="92" t="s">
        <v>48</v>
      </c>
      <c r="E27" s="93" t="str">
        <f t="shared" si="0"/>
        <v/>
      </c>
      <c r="F27" s="94" t="s">
        <v>46</v>
      </c>
      <c r="G27" s="100" t="str">
        <f t="shared" si="1"/>
        <v/>
      </c>
      <c r="H27" s="95" t="s">
        <v>47</v>
      </c>
      <c r="I27" s="107" t="str">
        <f t="shared" si="2"/>
        <v/>
      </c>
      <c r="J27" s="147" t="s">
        <v>0</v>
      </c>
      <c r="K27" s="121"/>
      <c r="L27" s="103"/>
      <c r="M27" s="105"/>
      <c r="N27" s="88" t="str">
        <f t="shared" si="3"/>
        <v/>
      </c>
      <c r="O27" s="88" t="str">
        <f t="shared" si="4"/>
        <v/>
      </c>
    </row>
    <row r="28" spans="1:15" ht="46.5" customHeight="1" x14ac:dyDescent="0.2">
      <c r="A28" s="151"/>
      <c r="B28" s="91" t="s">
        <v>48</v>
      </c>
      <c r="C28" s="13" t="s">
        <v>5</v>
      </c>
      <c r="D28" s="92" t="s">
        <v>48</v>
      </c>
      <c r="E28" s="93" t="str">
        <f t="shared" si="0"/>
        <v/>
      </c>
      <c r="F28" s="94" t="s">
        <v>46</v>
      </c>
      <c r="G28" s="100" t="str">
        <f t="shared" si="1"/>
        <v/>
      </c>
      <c r="H28" s="95" t="s">
        <v>47</v>
      </c>
      <c r="I28" s="107" t="str">
        <f t="shared" si="2"/>
        <v/>
      </c>
      <c r="J28" s="147" t="s">
        <v>0</v>
      </c>
      <c r="K28" s="121"/>
      <c r="L28" s="103"/>
      <c r="M28" s="105"/>
      <c r="N28" s="88" t="str">
        <f t="shared" si="3"/>
        <v/>
      </c>
      <c r="O28" s="88" t="str">
        <f t="shared" si="4"/>
        <v/>
      </c>
    </row>
    <row r="29" spans="1:15" ht="46.5" customHeight="1" x14ac:dyDescent="0.2">
      <c r="A29" s="151"/>
      <c r="B29" s="91" t="s">
        <v>48</v>
      </c>
      <c r="C29" s="13" t="s">
        <v>5</v>
      </c>
      <c r="D29" s="92" t="s">
        <v>48</v>
      </c>
      <c r="E29" s="93" t="str">
        <f t="shared" si="0"/>
        <v/>
      </c>
      <c r="F29" s="94" t="s">
        <v>46</v>
      </c>
      <c r="G29" s="100" t="str">
        <f t="shared" si="1"/>
        <v/>
      </c>
      <c r="H29" s="95" t="s">
        <v>47</v>
      </c>
      <c r="I29" s="107" t="str">
        <f t="shared" si="2"/>
        <v/>
      </c>
      <c r="J29" s="147" t="s">
        <v>0</v>
      </c>
      <c r="K29" s="121"/>
      <c r="L29" s="103"/>
      <c r="M29" s="105"/>
      <c r="N29" s="88" t="str">
        <f t="shared" si="3"/>
        <v/>
      </c>
      <c r="O29" s="88" t="str">
        <f t="shared" si="4"/>
        <v/>
      </c>
    </row>
    <row r="30" spans="1:15" ht="46.5" customHeight="1" x14ac:dyDescent="0.2">
      <c r="A30" s="151"/>
      <c r="B30" s="91" t="s">
        <v>48</v>
      </c>
      <c r="C30" s="13" t="s">
        <v>5</v>
      </c>
      <c r="D30" s="92" t="s">
        <v>48</v>
      </c>
      <c r="E30" s="93" t="str">
        <f t="shared" si="0"/>
        <v/>
      </c>
      <c r="F30" s="94" t="s">
        <v>46</v>
      </c>
      <c r="G30" s="100" t="str">
        <f t="shared" si="1"/>
        <v/>
      </c>
      <c r="H30" s="95" t="s">
        <v>47</v>
      </c>
      <c r="I30" s="107" t="str">
        <f t="shared" si="2"/>
        <v/>
      </c>
      <c r="J30" s="147" t="s">
        <v>0</v>
      </c>
      <c r="K30" s="121"/>
      <c r="L30" s="103"/>
      <c r="M30" s="105"/>
      <c r="N30" s="88" t="str">
        <f t="shared" si="3"/>
        <v/>
      </c>
      <c r="O30" s="88" t="str">
        <f t="shared" si="4"/>
        <v/>
      </c>
    </row>
    <row r="31" spans="1:15" ht="46.5" customHeight="1" x14ac:dyDescent="0.2">
      <c r="A31" s="151"/>
      <c r="B31" s="91" t="s">
        <v>48</v>
      </c>
      <c r="C31" s="13" t="s">
        <v>5</v>
      </c>
      <c r="D31" s="92" t="s">
        <v>48</v>
      </c>
      <c r="E31" s="93" t="str">
        <f t="shared" si="0"/>
        <v/>
      </c>
      <c r="F31" s="94" t="s">
        <v>46</v>
      </c>
      <c r="G31" s="100" t="str">
        <f t="shared" si="1"/>
        <v/>
      </c>
      <c r="H31" s="95" t="s">
        <v>47</v>
      </c>
      <c r="I31" s="107" t="str">
        <f t="shared" si="2"/>
        <v/>
      </c>
      <c r="J31" s="147" t="s">
        <v>0</v>
      </c>
      <c r="K31" s="121"/>
      <c r="L31" s="103"/>
      <c r="M31" s="105"/>
      <c r="N31" s="88" t="str">
        <f t="shared" si="3"/>
        <v/>
      </c>
      <c r="O31" s="88" t="str">
        <f t="shared" si="4"/>
        <v/>
      </c>
    </row>
    <row r="32" spans="1:15" ht="46.5" customHeight="1" thickBot="1" x14ac:dyDescent="0.25">
      <c r="A32" s="159" t="s">
        <v>71</v>
      </c>
      <c r="B32" s="96" t="s">
        <v>48</v>
      </c>
      <c r="C32" s="14" t="s">
        <v>5</v>
      </c>
      <c r="D32" s="97" t="s">
        <v>48</v>
      </c>
      <c r="E32" s="93" t="str">
        <f t="shared" si="0"/>
        <v/>
      </c>
      <c r="F32" s="94" t="s">
        <v>46</v>
      </c>
      <c r="G32" s="100" t="str">
        <f t="shared" si="1"/>
        <v/>
      </c>
      <c r="H32" s="95" t="s">
        <v>47</v>
      </c>
      <c r="I32" s="107" t="str">
        <f t="shared" si="2"/>
        <v/>
      </c>
      <c r="J32" s="147" t="s">
        <v>0</v>
      </c>
      <c r="K32" s="122"/>
      <c r="L32" s="104"/>
      <c r="M32" s="105"/>
      <c r="N32" s="88" t="str">
        <f t="shared" si="3"/>
        <v/>
      </c>
      <c r="O32" s="88" t="str">
        <f t="shared" si="4"/>
        <v/>
      </c>
    </row>
    <row r="33" spans="1:12" ht="46.5" customHeight="1" thickBot="1" x14ac:dyDescent="0.25">
      <c r="A33" s="98" t="s">
        <v>49</v>
      </c>
      <c r="B33" s="298"/>
      <c r="C33" s="299"/>
      <c r="D33" s="300"/>
      <c r="E33" s="301">
        <f>SUM(E10:E32)+SUM(G10:G32)/60</f>
        <v>26.5</v>
      </c>
      <c r="F33" s="302"/>
      <c r="G33" s="303" t="s">
        <v>1</v>
      </c>
      <c r="H33" s="304"/>
      <c r="I33" s="2">
        <f>SUM(I10:I32)</f>
        <v>0</v>
      </c>
      <c r="J33" s="15" t="s">
        <v>0</v>
      </c>
      <c r="K33" s="305"/>
      <c r="L33" s="306"/>
    </row>
    <row r="34" spans="1:12" ht="19.5" customHeight="1" thickBot="1" x14ac:dyDescent="0.25">
      <c r="A34" s="16"/>
      <c r="B34" s="17"/>
      <c r="C34" s="17"/>
      <c r="D34" s="17"/>
      <c r="E34" s="4"/>
      <c r="F34" s="4"/>
      <c r="G34" s="17"/>
      <c r="H34" s="17"/>
      <c r="I34" s="3"/>
      <c r="J34" s="8"/>
      <c r="K34" s="18"/>
    </row>
    <row r="35" spans="1:12" ht="30" customHeight="1" thickBot="1" x14ac:dyDescent="0.25">
      <c r="E35" s="307" t="s">
        <v>4</v>
      </c>
      <c r="F35" s="308"/>
      <c r="G35" s="308"/>
      <c r="H35" s="309"/>
      <c r="I35" s="19" t="s">
        <v>3</v>
      </c>
      <c r="K35" s="148"/>
    </row>
    <row r="36" spans="1:12" ht="30" customHeight="1" thickBot="1" x14ac:dyDescent="0.25">
      <c r="A36" s="20" t="s">
        <v>2</v>
      </c>
      <c r="B36" s="308" t="str">
        <f>B4</f>
        <v>人件費シート　○○太郎</v>
      </c>
      <c r="C36" s="308"/>
      <c r="D36" s="309"/>
      <c r="E36" s="310">
        <f>SUM(E33)</f>
        <v>26.5</v>
      </c>
      <c r="F36" s="311"/>
      <c r="G36" s="308" t="s">
        <v>1</v>
      </c>
      <c r="H36" s="309"/>
      <c r="I36" s="1">
        <f>SUM(I33)</f>
        <v>0</v>
      </c>
      <c r="K36" s="148"/>
    </row>
  </sheetData>
  <sheetProtection sheet="1" formatCells="0" selectLockedCells="1"/>
  <mergeCells count="20">
    <mergeCell ref="E35:H35"/>
    <mergeCell ref="B36:D36"/>
    <mergeCell ref="E36:F36"/>
    <mergeCell ref="G36:H36"/>
    <mergeCell ref="L8:L9"/>
    <mergeCell ref="M8:M9"/>
    <mergeCell ref="N8:N9"/>
    <mergeCell ref="O8:O9"/>
    <mergeCell ref="B33:D33"/>
    <mergeCell ref="E33:F33"/>
    <mergeCell ref="G33:H33"/>
    <mergeCell ref="K33:L33"/>
    <mergeCell ref="C1:K2"/>
    <mergeCell ref="B3:D3"/>
    <mergeCell ref="B4:D4"/>
    <mergeCell ref="B5:D5"/>
    <mergeCell ref="A8:A9"/>
    <mergeCell ref="B8:D9"/>
    <mergeCell ref="E8:H9"/>
    <mergeCell ref="I8:J9"/>
  </mergeCells>
  <phoneticPr fontId="3"/>
  <printOptions horizontalCentered="1"/>
  <pageMargins left="0.39370078740157483" right="0.39370078740157483" top="0.78740157480314965" bottom="0.78740157480314965" header="0.23622047244094491" footer="0.31496062992125984"/>
  <pageSetup paperSize="9" scale="53"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39997558519241921"/>
  </sheetPr>
  <dimension ref="A1:O35"/>
  <sheetViews>
    <sheetView view="pageBreakPreview" topLeftCell="A18" zoomScale="75" zoomScaleNormal="8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2"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110</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99"/>
      <c r="F3" s="99"/>
      <c r="G3" s="99"/>
      <c r="H3" s="99"/>
      <c r="I3" s="99"/>
      <c r="J3" s="99"/>
      <c r="K3" s="99"/>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2"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2"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IFERROR(HOUR(O10),"")</f>
        <v/>
      </c>
      <c r="F10" s="204" t="s">
        <v>46</v>
      </c>
      <c r="G10" s="205" t="str">
        <f t="shared" ref="G10:G31" si="0">IFERROR(MINUTE(O10),"")</f>
        <v/>
      </c>
      <c r="H10" s="206" t="s">
        <v>47</v>
      </c>
      <c r="I10" s="108" t="str">
        <f t="shared" ref="I10:I31" si="1">IFERROR((E10+G10/60)*$B$5,"")</f>
        <v/>
      </c>
      <c r="J10" s="208" t="s">
        <v>0</v>
      </c>
      <c r="K10" s="114"/>
      <c r="L10" s="116"/>
      <c r="M10" s="118"/>
      <c r="N10" s="88" t="str">
        <f t="shared" ref="N10:N31" si="2">IFERROR(D10-B10-M10,"")</f>
        <v/>
      </c>
      <c r="O10" s="88" t="str">
        <f t="shared" ref="O10:O31" si="3">IFERROR(IF(N10&gt;0,FLOOR(N10,"0:30"),""),"")</f>
        <v/>
      </c>
    </row>
    <row r="11" spans="1:15" ht="46.5" customHeight="1" x14ac:dyDescent="0.2">
      <c r="A11" s="109" t="s">
        <v>128</v>
      </c>
      <c r="B11" s="110" t="s">
        <v>48</v>
      </c>
      <c r="C11" s="13" t="s">
        <v>5</v>
      </c>
      <c r="D11" s="112" t="s">
        <v>48</v>
      </c>
      <c r="E11" s="207" t="str">
        <f t="shared" ref="E11:E30" si="4">IFERROR(HOUR(O11),"")</f>
        <v/>
      </c>
      <c r="F11" s="204" t="s">
        <v>46</v>
      </c>
      <c r="G11" s="205" t="str">
        <f t="shared" si="0"/>
        <v/>
      </c>
      <c r="H11" s="206" t="s">
        <v>47</v>
      </c>
      <c r="I11" s="108" t="str">
        <f t="shared" si="1"/>
        <v/>
      </c>
      <c r="J11" s="208" t="s">
        <v>0</v>
      </c>
      <c r="K11" s="114"/>
      <c r="L11" s="116"/>
      <c r="M11" s="118"/>
      <c r="N11" s="88" t="str">
        <f t="shared" si="2"/>
        <v/>
      </c>
      <c r="O11" s="88" t="str">
        <f t="shared" si="3"/>
        <v/>
      </c>
    </row>
    <row r="12" spans="1:15" ht="46.5" customHeight="1" x14ac:dyDescent="0.2">
      <c r="A12" s="109" t="s">
        <v>128</v>
      </c>
      <c r="B12" s="110" t="s">
        <v>48</v>
      </c>
      <c r="C12" s="13" t="s">
        <v>5</v>
      </c>
      <c r="D12" s="112" t="s">
        <v>48</v>
      </c>
      <c r="E12" s="207" t="str">
        <f t="shared" si="4"/>
        <v/>
      </c>
      <c r="F12" s="204" t="s">
        <v>46</v>
      </c>
      <c r="G12" s="205" t="str">
        <f t="shared" si="0"/>
        <v/>
      </c>
      <c r="H12" s="206" t="s">
        <v>47</v>
      </c>
      <c r="I12" s="108" t="str">
        <f t="shared" si="1"/>
        <v/>
      </c>
      <c r="J12" s="208" t="s">
        <v>0</v>
      </c>
      <c r="K12" s="114"/>
      <c r="L12" s="116"/>
      <c r="M12" s="118"/>
      <c r="N12" s="88" t="str">
        <f t="shared" si="2"/>
        <v/>
      </c>
      <c r="O12" s="88" t="str">
        <f t="shared" si="3"/>
        <v/>
      </c>
    </row>
    <row r="13" spans="1:15" ht="46.5" customHeight="1" x14ac:dyDescent="0.2">
      <c r="A13" s="109" t="s">
        <v>128</v>
      </c>
      <c r="B13" s="110" t="s">
        <v>48</v>
      </c>
      <c r="C13" s="13" t="s">
        <v>5</v>
      </c>
      <c r="D13" s="112" t="s">
        <v>48</v>
      </c>
      <c r="E13" s="207" t="str">
        <f t="shared" si="4"/>
        <v/>
      </c>
      <c r="F13" s="204" t="s">
        <v>46</v>
      </c>
      <c r="G13" s="205" t="str">
        <f t="shared" si="0"/>
        <v/>
      </c>
      <c r="H13" s="206" t="s">
        <v>47</v>
      </c>
      <c r="I13" s="108" t="str">
        <f t="shared" si="1"/>
        <v/>
      </c>
      <c r="J13" s="208" t="s">
        <v>0</v>
      </c>
      <c r="K13" s="114"/>
      <c r="L13" s="116"/>
      <c r="M13" s="118"/>
      <c r="N13" s="88" t="str">
        <f t="shared" si="2"/>
        <v/>
      </c>
      <c r="O13" s="88" t="str">
        <f t="shared" si="3"/>
        <v/>
      </c>
    </row>
    <row r="14" spans="1:15" ht="46.5" customHeight="1" x14ac:dyDescent="0.2">
      <c r="A14" s="109" t="s">
        <v>128</v>
      </c>
      <c r="B14" s="110" t="s">
        <v>48</v>
      </c>
      <c r="C14" s="13" t="s">
        <v>5</v>
      </c>
      <c r="D14" s="112" t="s">
        <v>48</v>
      </c>
      <c r="E14" s="207" t="str">
        <f t="shared" si="4"/>
        <v/>
      </c>
      <c r="F14" s="204" t="s">
        <v>46</v>
      </c>
      <c r="G14" s="205" t="str">
        <f t="shared" si="0"/>
        <v/>
      </c>
      <c r="H14" s="206" t="s">
        <v>47</v>
      </c>
      <c r="I14" s="108" t="str">
        <f t="shared" si="1"/>
        <v/>
      </c>
      <c r="J14" s="208" t="s">
        <v>0</v>
      </c>
      <c r="K14" s="114"/>
      <c r="L14" s="116"/>
      <c r="M14" s="118"/>
      <c r="N14" s="88" t="str">
        <f t="shared" si="2"/>
        <v/>
      </c>
      <c r="O14" s="88" t="str">
        <f t="shared" si="3"/>
        <v/>
      </c>
    </row>
    <row r="15" spans="1:15" ht="46.5" customHeight="1" x14ac:dyDescent="0.2">
      <c r="A15" s="109" t="s">
        <v>128</v>
      </c>
      <c r="B15" s="110" t="s">
        <v>48</v>
      </c>
      <c r="C15" s="13" t="s">
        <v>5</v>
      </c>
      <c r="D15" s="112" t="s">
        <v>48</v>
      </c>
      <c r="E15" s="207" t="str">
        <f t="shared" si="4"/>
        <v/>
      </c>
      <c r="F15" s="204" t="s">
        <v>46</v>
      </c>
      <c r="G15" s="205" t="str">
        <f t="shared" si="0"/>
        <v/>
      </c>
      <c r="H15" s="206" t="s">
        <v>47</v>
      </c>
      <c r="I15" s="108" t="str">
        <f t="shared" si="1"/>
        <v/>
      </c>
      <c r="J15" s="208" t="s">
        <v>0</v>
      </c>
      <c r="K15" s="114"/>
      <c r="L15" s="116"/>
      <c r="M15" s="118"/>
      <c r="N15" s="88" t="str">
        <f t="shared" si="2"/>
        <v/>
      </c>
      <c r="O15" s="88" t="str">
        <f t="shared" si="3"/>
        <v/>
      </c>
    </row>
    <row r="16" spans="1:15" ht="46.5" customHeight="1" x14ac:dyDescent="0.2">
      <c r="A16" s="109" t="s">
        <v>128</v>
      </c>
      <c r="B16" s="110" t="s">
        <v>48</v>
      </c>
      <c r="C16" s="13" t="s">
        <v>5</v>
      </c>
      <c r="D16" s="112" t="s">
        <v>48</v>
      </c>
      <c r="E16" s="207" t="str">
        <f t="shared" si="4"/>
        <v/>
      </c>
      <c r="F16" s="204" t="s">
        <v>46</v>
      </c>
      <c r="G16" s="205" t="str">
        <f t="shared" si="0"/>
        <v/>
      </c>
      <c r="H16" s="206" t="s">
        <v>47</v>
      </c>
      <c r="I16" s="108" t="str">
        <f t="shared" si="1"/>
        <v/>
      </c>
      <c r="J16" s="208" t="s">
        <v>0</v>
      </c>
      <c r="K16" s="114"/>
      <c r="L16" s="116"/>
      <c r="M16" s="118"/>
      <c r="N16" s="88" t="str">
        <f t="shared" si="2"/>
        <v/>
      </c>
      <c r="O16" s="88" t="str">
        <f t="shared" si="3"/>
        <v/>
      </c>
    </row>
    <row r="17" spans="1:15" ht="46.5" customHeight="1" x14ac:dyDescent="0.2">
      <c r="A17" s="109" t="s">
        <v>128</v>
      </c>
      <c r="B17" s="110" t="s">
        <v>48</v>
      </c>
      <c r="C17" s="13" t="s">
        <v>5</v>
      </c>
      <c r="D17" s="112" t="s">
        <v>48</v>
      </c>
      <c r="E17" s="207" t="str">
        <f t="shared" si="4"/>
        <v/>
      </c>
      <c r="F17" s="204" t="s">
        <v>46</v>
      </c>
      <c r="G17" s="205" t="str">
        <f t="shared" si="0"/>
        <v/>
      </c>
      <c r="H17" s="206" t="s">
        <v>47</v>
      </c>
      <c r="I17" s="108" t="str">
        <f t="shared" si="1"/>
        <v/>
      </c>
      <c r="J17" s="208" t="s">
        <v>0</v>
      </c>
      <c r="K17" s="114"/>
      <c r="L17" s="116"/>
      <c r="M17" s="118"/>
      <c r="N17" s="88" t="str">
        <f t="shared" si="2"/>
        <v/>
      </c>
      <c r="O17" s="88" t="str">
        <f t="shared" si="3"/>
        <v/>
      </c>
    </row>
    <row r="18" spans="1:15" ht="46.5" customHeight="1" x14ac:dyDescent="0.2">
      <c r="A18" s="109" t="s">
        <v>128</v>
      </c>
      <c r="B18" s="110" t="s">
        <v>48</v>
      </c>
      <c r="C18" s="13" t="s">
        <v>5</v>
      </c>
      <c r="D18" s="112" t="s">
        <v>48</v>
      </c>
      <c r="E18" s="207" t="str">
        <f t="shared" si="4"/>
        <v/>
      </c>
      <c r="F18" s="204" t="s">
        <v>46</v>
      </c>
      <c r="G18" s="205" t="str">
        <f t="shared" si="0"/>
        <v/>
      </c>
      <c r="H18" s="206" t="s">
        <v>47</v>
      </c>
      <c r="I18" s="108" t="str">
        <f t="shared" si="1"/>
        <v/>
      </c>
      <c r="J18" s="208" t="s">
        <v>0</v>
      </c>
      <c r="K18" s="114"/>
      <c r="L18" s="116"/>
      <c r="M18" s="118"/>
      <c r="N18" s="88" t="str">
        <f t="shared" si="2"/>
        <v/>
      </c>
      <c r="O18" s="88" t="str">
        <f t="shared" si="3"/>
        <v/>
      </c>
    </row>
    <row r="19" spans="1:15" ht="46.5" customHeight="1" x14ac:dyDescent="0.2">
      <c r="A19" s="109" t="s">
        <v>128</v>
      </c>
      <c r="B19" s="110" t="s">
        <v>48</v>
      </c>
      <c r="C19" s="13" t="s">
        <v>5</v>
      </c>
      <c r="D19" s="112" t="s">
        <v>48</v>
      </c>
      <c r="E19" s="207" t="str">
        <f t="shared" si="4"/>
        <v/>
      </c>
      <c r="F19" s="204" t="s">
        <v>46</v>
      </c>
      <c r="G19" s="205" t="str">
        <f t="shared" si="0"/>
        <v/>
      </c>
      <c r="H19" s="206" t="s">
        <v>47</v>
      </c>
      <c r="I19" s="108" t="str">
        <f t="shared" si="1"/>
        <v/>
      </c>
      <c r="J19" s="208" t="s">
        <v>0</v>
      </c>
      <c r="K19" s="114"/>
      <c r="L19" s="116"/>
      <c r="M19" s="118"/>
      <c r="N19" s="88" t="str">
        <f t="shared" si="2"/>
        <v/>
      </c>
      <c r="O19" s="88" t="str">
        <f t="shared" si="3"/>
        <v/>
      </c>
    </row>
    <row r="20" spans="1:15" ht="46.5" customHeight="1" x14ac:dyDescent="0.2">
      <c r="A20" s="109" t="s">
        <v>128</v>
      </c>
      <c r="B20" s="110" t="s">
        <v>48</v>
      </c>
      <c r="C20" s="13" t="s">
        <v>5</v>
      </c>
      <c r="D20" s="112" t="s">
        <v>48</v>
      </c>
      <c r="E20" s="207" t="str">
        <f t="shared" si="4"/>
        <v/>
      </c>
      <c r="F20" s="204" t="s">
        <v>46</v>
      </c>
      <c r="G20" s="205" t="str">
        <f t="shared" si="0"/>
        <v/>
      </c>
      <c r="H20" s="206" t="s">
        <v>47</v>
      </c>
      <c r="I20" s="108" t="str">
        <f t="shared" si="1"/>
        <v/>
      </c>
      <c r="J20" s="208" t="s">
        <v>0</v>
      </c>
      <c r="K20" s="114"/>
      <c r="L20" s="116"/>
      <c r="M20" s="118"/>
      <c r="N20" s="88" t="str">
        <f t="shared" si="2"/>
        <v/>
      </c>
      <c r="O20" s="88" t="str">
        <f t="shared" si="3"/>
        <v/>
      </c>
    </row>
    <row r="21" spans="1:15" ht="46.5" customHeight="1" x14ac:dyDescent="0.2">
      <c r="A21" s="109" t="s">
        <v>128</v>
      </c>
      <c r="B21" s="110" t="s">
        <v>48</v>
      </c>
      <c r="C21" s="13" t="s">
        <v>5</v>
      </c>
      <c r="D21" s="112" t="s">
        <v>48</v>
      </c>
      <c r="E21" s="207" t="str">
        <f t="shared" si="4"/>
        <v/>
      </c>
      <c r="F21" s="204" t="s">
        <v>46</v>
      </c>
      <c r="G21" s="205" t="str">
        <f t="shared" si="0"/>
        <v/>
      </c>
      <c r="H21" s="206" t="s">
        <v>47</v>
      </c>
      <c r="I21" s="108" t="str">
        <f t="shared" si="1"/>
        <v/>
      </c>
      <c r="J21" s="208" t="s">
        <v>0</v>
      </c>
      <c r="K21" s="114"/>
      <c r="L21" s="116"/>
      <c r="M21" s="118"/>
      <c r="N21" s="88" t="str">
        <f t="shared" si="2"/>
        <v/>
      </c>
      <c r="O21" s="88" t="str">
        <f t="shared" si="3"/>
        <v/>
      </c>
    </row>
    <row r="22" spans="1:15" ht="46.5" customHeight="1" x14ac:dyDescent="0.2">
      <c r="A22" s="109" t="s">
        <v>128</v>
      </c>
      <c r="B22" s="110" t="s">
        <v>48</v>
      </c>
      <c r="C22" s="13" t="s">
        <v>5</v>
      </c>
      <c r="D22" s="112" t="s">
        <v>48</v>
      </c>
      <c r="E22" s="207" t="str">
        <f t="shared" si="4"/>
        <v/>
      </c>
      <c r="F22" s="204" t="s">
        <v>46</v>
      </c>
      <c r="G22" s="205" t="str">
        <f t="shared" si="0"/>
        <v/>
      </c>
      <c r="H22" s="206" t="s">
        <v>47</v>
      </c>
      <c r="I22" s="108" t="str">
        <f t="shared" si="1"/>
        <v/>
      </c>
      <c r="J22" s="208" t="s">
        <v>0</v>
      </c>
      <c r="K22" s="114"/>
      <c r="L22" s="116"/>
      <c r="M22" s="118"/>
      <c r="N22" s="88" t="str">
        <f t="shared" si="2"/>
        <v/>
      </c>
      <c r="O22" s="88" t="str">
        <f t="shared" si="3"/>
        <v/>
      </c>
    </row>
    <row r="23" spans="1:15" ht="46.5" customHeight="1" x14ac:dyDescent="0.2">
      <c r="A23" s="109" t="s">
        <v>128</v>
      </c>
      <c r="B23" s="110" t="s">
        <v>48</v>
      </c>
      <c r="C23" s="13" t="s">
        <v>5</v>
      </c>
      <c r="D23" s="112" t="s">
        <v>48</v>
      </c>
      <c r="E23" s="207" t="str">
        <f t="shared" si="4"/>
        <v/>
      </c>
      <c r="F23" s="204" t="s">
        <v>46</v>
      </c>
      <c r="G23" s="205" t="str">
        <f t="shared" si="0"/>
        <v/>
      </c>
      <c r="H23" s="206" t="s">
        <v>47</v>
      </c>
      <c r="I23" s="108" t="str">
        <f t="shared" si="1"/>
        <v/>
      </c>
      <c r="J23" s="208" t="s">
        <v>0</v>
      </c>
      <c r="K23" s="114"/>
      <c r="L23" s="116"/>
      <c r="M23" s="118"/>
      <c r="N23" s="88" t="str">
        <f t="shared" si="2"/>
        <v/>
      </c>
      <c r="O23" s="88" t="str">
        <f t="shared" si="3"/>
        <v/>
      </c>
    </row>
    <row r="24" spans="1:15" ht="46.5" customHeight="1" x14ac:dyDescent="0.2">
      <c r="A24" s="109" t="s">
        <v>128</v>
      </c>
      <c r="B24" s="110" t="s">
        <v>48</v>
      </c>
      <c r="C24" s="13" t="s">
        <v>5</v>
      </c>
      <c r="D24" s="112" t="s">
        <v>48</v>
      </c>
      <c r="E24" s="207" t="str">
        <f t="shared" si="4"/>
        <v/>
      </c>
      <c r="F24" s="204" t="s">
        <v>46</v>
      </c>
      <c r="G24" s="205" t="str">
        <f t="shared" si="0"/>
        <v/>
      </c>
      <c r="H24" s="206" t="s">
        <v>47</v>
      </c>
      <c r="I24" s="108" t="str">
        <f t="shared" si="1"/>
        <v/>
      </c>
      <c r="J24" s="208" t="s">
        <v>0</v>
      </c>
      <c r="K24" s="114"/>
      <c r="L24" s="116"/>
      <c r="M24" s="118"/>
      <c r="N24" s="88" t="str">
        <f t="shared" si="2"/>
        <v/>
      </c>
      <c r="O24" s="88" t="str">
        <f t="shared" si="3"/>
        <v/>
      </c>
    </row>
    <row r="25" spans="1:15" ht="46.5" customHeight="1" x14ac:dyDescent="0.2">
      <c r="A25" s="109" t="s">
        <v>128</v>
      </c>
      <c r="B25" s="110" t="s">
        <v>48</v>
      </c>
      <c r="C25" s="13" t="s">
        <v>5</v>
      </c>
      <c r="D25" s="112" t="s">
        <v>48</v>
      </c>
      <c r="E25" s="207" t="str">
        <f t="shared" si="4"/>
        <v/>
      </c>
      <c r="F25" s="204" t="s">
        <v>46</v>
      </c>
      <c r="G25" s="205" t="str">
        <f t="shared" si="0"/>
        <v/>
      </c>
      <c r="H25" s="206" t="s">
        <v>47</v>
      </c>
      <c r="I25" s="108" t="str">
        <f t="shared" si="1"/>
        <v/>
      </c>
      <c r="J25" s="208" t="s">
        <v>0</v>
      </c>
      <c r="K25" s="114"/>
      <c r="L25" s="116"/>
      <c r="M25" s="118"/>
      <c r="N25" s="88" t="str">
        <f t="shared" si="2"/>
        <v/>
      </c>
      <c r="O25" s="88" t="str">
        <f t="shared" si="3"/>
        <v/>
      </c>
    </row>
    <row r="26" spans="1:15" ht="46.5" customHeight="1" x14ac:dyDescent="0.2">
      <c r="A26" s="109" t="s">
        <v>128</v>
      </c>
      <c r="B26" s="110" t="s">
        <v>48</v>
      </c>
      <c r="C26" s="13" t="s">
        <v>5</v>
      </c>
      <c r="D26" s="112" t="s">
        <v>48</v>
      </c>
      <c r="E26" s="207" t="str">
        <f t="shared" si="4"/>
        <v/>
      </c>
      <c r="F26" s="204" t="s">
        <v>46</v>
      </c>
      <c r="G26" s="205" t="str">
        <f t="shared" si="0"/>
        <v/>
      </c>
      <c r="H26" s="206" t="s">
        <v>47</v>
      </c>
      <c r="I26" s="108" t="str">
        <f t="shared" si="1"/>
        <v/>
      </c>
      <c r="J26" s="208" t="s">
        <v>0</v>
      </c>
      <c r="K26" s="114"/>
      <c r="L26" s="116"/>
      <c r="M26" s="118"/>
      <c r="N26" s="88" t="str">
        <f t="shared" si="2"/>
        <v/>
      </c>
      <c r="O26" s="88" t="str">
        <f t="shared" si="3"/>
        <v/>
      </c>
    </row>
    <row r="27" spans="1:15" ht="46.5" customHeight="1" x14ac:dyDescent="0.2">
      <c r="A27" s="109" t="s">
        <v>128</v>
      </c>
      <c r="B27" s="110" t="s">
        <v>48</v>
      </c>
      <c r="C27" s="13" t="s">
        <v>5</v>
      </c>
      <c r="D27" s="112" t="s">
        <v>48</v>
      </c>
      <c r="E27" s="207" t="str">
        <f t="shared" si="4"/>
        <v/>
      </c>
      <c r="F27" s="204" t="s">
        <v>46</v>
      </c>
      <c r="G27" s="205" t="str">
        <f t="shared" si="0"/>
        <v/>
      </c>
      <c r="H27" s="206" t="s">
        <v>47</v>
      </c>
      <c r="I27" s="108" t="str">
        <f t="shared" si="1"/>
        <v/>
      </c>
      <c r="J27" s="208" t="s">
        <v>0</v>
      </c>
      <c r="K27" s="114"/>
      <c r="L27" s="116"/>
      <c r="M27" s="118"/>
      <c r="N27" s="88" t="str">
        <f t="shared" si="2"/>
        <v/>
      </c>
      <c r="O27" s="88" t="str">
        <f t="shared" si="3"/>
        <v/>
      </c>
    </row>
    <row r="28" spans="1:15" ht="46.5" customHeight="1" x14ac:dyDescent="0.2">
      <c r="A28" s="109" t="s">
        <v>128</v>
      </c>
      <c r="B28" s="110" t="s">
        <v>48</v>
      </c>
      <c r="C28" s="13" t="s">
        <v>5</v>
      </c>
      <c r="D28" s="112" t="s">
        <v>48</v>
      </c>
      <c r="E28" s="207" t="str">
        <f t="shared" si="4"/>
        <v/>
      </c>
      <c r="F28" s="204" t="s">
        <v>46</v>
      </c>
      <c r="G28" s="205" t="str">
        <f t="shared" si="0"/>
        <v/>
      </c>
      <c r="H28" s="206" t="s">
        <v>47</v>
      </c>
      <c r="I28" s="108" t="str">
        <f t="shared" si="1"/>
        <v/>
      </c>
      <c r="J28" s="208" t="s">
        <v>0</v>
      </c>
      <c r="K28" s="114"/>
      <c r="L28" s="116"/>
      <c r="M28" s="118"/>
      <c r="N28" s="88" t="str">
        <f t="shared" si="2"/>
        <v/>
      </c>
      <c r="O28" s="88" t="str">
        <f t="shared" si="3"/>
        <v/>
      </c>
    </row>
    <row r="29" spans="1:15" ht="46.5" customHeight="1" x14ac:dyDescent="0.2">
      <c r="A29" s="109" t="s">
        <v>128</v>
      </c>
      <c r="B29" s="110" t="s">
        <v>48</v>
      </c>
      <c r="C29" s="13" t="s">
        <v>5</v>
      </c>
      <c r="D29" s="112" t="s">
        <v>48</v>
      </c>
      <c r="E29" s="207" t="str">
        <f t="shared" si="4"/>
        <v/>
      </c>
      <c r="F29" s="204" t="s">
        <v>46</v>
      </c>
      <c r="G29" s="205" t="str">
        <f t="shared" si="0"/>
        <v/>
      </c>
      <c r="H29" s="206" t="s">
        <v>47</v>
      </c>
      <c r="I29" s="108" t="str">
        <f t="shared" si="1"/>
        <v/>
      </c>
      <c r="J29" s="208" t="s">
        <v>0</v>
      </c>
      <c r="K29" s="114"/>
      <c r="L29" s="116"/>
      <c r="M29" s="118"/>
      <c r="N29" s="88" t="str">
        <f t="shared" si="2"/>
        <v/>
      </c>
      <c r="O29" s="88" t="str">
        <f t="shared" si="3"/>
        <v/>
      </c>
    </row>
    <row r="30" spans="1:15" ht="46.5" customHeight="1" x14ac:dyDescent="0.2">
      <c r="A30" s="109" t="s">
        <v>128</v>
      </c>
      <c r="B30" s="110" t="s">
        <v>48</v>
      </c>
      <c r="C30" s="13" t="s">
        <v>5</v>
      </c>
      <c r="D30" s="112" t="s">
        <v>48</v>
      </c>
      <c r="E30" s="207" t="str">
        <f t="shared" si="4"/>
        <v/>
      </c>
      <c r="F30" s="204" t="s">
        <v>46</v>
      </c>
      <c r="G30" s="205" t="str">
        <f t="shared" si="0"/>
        <v/>
      </c>
      <c r="H30" s="206" t="s">
        <v>47</v>
      </c>
      <c r="I30" s="108" t="str">
        <f t="shared" si="1"/>
        <v/>
      </c>
      <c r="J30" s="208" t="s">
        <v>0</v>
      </c>
      <c r="K30" s="114"/>
      <c r="L30" s="116"/>
      <c r="M30" s="118"/>
      <c r="N30" s="88" t="str">
        <f t="shared" si="2"/>
        <v/>
      </c>
      <c r="O30" s="88" t="str">
        <f t="shared" si="3"/>
        <v/>
      </c>
    </row>
    <row r="31" spans="1:15" ht="46.5" customHeight="1" thickBot="1" x14ac:dyDescent="0.25">
      <c r="A31" s="109" t="s">
        <v>128</v>
      </c>
      <c r="B31" s="111" t="s">
        <v>48</v>
      </c>
      <c r="C31" s="14" t="s">
        <v>5</v>
      </c>
      <c r="D31" s="113" t="s">
        <v>48</v>
      </c>
      <c r="E31" s="207" t="str">
        <f>IFERROR(HOUR(O31),"")</f>
        <v/>
      </c>
      <c r="F31" s="204" t="s">
        <v>46</v>
      </c>
      <c r="G31" s="205" t="str">
        <f t="shared" si="0"/>
        <v/>
      </c>
      <c r="H31" s="206" t="s">
        <v>47</v>
      </c>
      <c r="I31" s="108" t="str">
        <f t="shared" si="1"/>
        <v/>
      </c>
      <c r="J31" s="208" t="s">
        <v>0</v>
      </c>
      <c r="K31" s="115"/>
      <c r="L31" s="117"/>
      <c r="M31" s="118"/>
      <c r="N31" s="88" t="str">
        <f t="shared" si="2"/>
        <v/>
      </c>
      <c r="O31" s="88" t="str">
        <f t="shared" si="3"/>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99"/>
    </row>
    <row r="35" spans="1:11" ht="30" customHeight="1" thickBot="1" x14ac:dyDescent="0.25">
      <c r="A35" s="214" t="s">
        <v>2</v>
      </c>
      <c r="B35" s="315" t="str">
        <f ca="1">B4</f>
        <v>従事者Ａ</v>
      </c>
      <c r="C35" s="315"/>
      <c r="D35" s="316"/>
      <c r="E35" s="317">
        <f>SUM(E32)</f>
        <v>0</v>
      </c>
      <c r="F35" s="318"/>
      <c r="G35" s="315" t="s">
        <v>1</v>
      </c>
      <c r="H35" s="316"/>
      <c r="I35" s="215">
        <f>SUM(I32)</f>
        <v>0</v>
      </c>
      <c r="K35" s="99"/>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2" width="11.36328125" style="6"/>
    <col min="13" max="13" width="11.36328125" style="6" customWidth="1"/>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111</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89"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112</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88"/>
      <c r="F3" s="188"/>
      <c r="G3" s="188"/>
      <c r="H3" s="188"/>
      <c r="I3" s="188"/>
      <c r="J3" s="188"/>
      <c r="K3" s="188"/>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89"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89"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88"/>
    </row>
    <row r="35" spans="1:11" ht="30" customHeight="1" thickBot="1" x14ac:dyDescent="0.25">
      <c r="A35" s="214" t="s">
        <v>2</v>
      </c>
      <c r="B35" s="315" t="str">
        <f ca="1">B4</f>
        <v>従事者Ａ</v>
      </c>
      <c r="C35" s="315"/>
      <c r="D35" s="316"/>
      <c r="E35" s="317">
        <f>SUM(E32)</f>
        <v>0</v>
      </c>
      <c r="F35" s="318"/>
      <c r="G35" s="315" t="s">
        <v>1</v>
      </c>
      <c r="H35" s="316"/>
      <c r="I35" s="215">
        <f>SUM(I32)</f>
        <v>0</v>
      </c>
      <c r="K35" s="188"/>
    </row>
  </sheetData>
  <sheetProtection sheet="1" formatCells="0"/>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sheetPr>
  <dimension ref="A1:O35"/>
  <sheetViews>
    <sheetView view="pageBreakPreview" zoomScale="75" zoomScaleNormal="100" zoomScaleSheetLayoutView="75" workbookViewId="0">
      <selection activeCell="A9" sqref="A9:A31"/>
    </sheetView>
  </sheetViews>
  <sheetFormatPr defaultColWidth="11.36328125" defaultRowHeight="13" x14ac:dyDescent="0.2"/>
  <cols>
    <col min="1" max="1" width="16.81640625" style="6" customWidth="1"/>
    <col min="2" max="2" width="11.1796875" style="6" customWidth="1"/>
    <col min="3" max="3" width="3.81640625" style="194" bestFit="1" customWidth="1"/>
    <col min="4" max="4" width="11.1796875" style="6" customWidth="1"/>
    <col min="5" max="5" width="5.81640625" style="6" customWidth="1"/>
    <col min="6" max="6" width="5.1796875" style="6" customWidth="1"/>
    <col min="7" max="7" width="5.81640625" style="6" customWidth="1"/>
    <col min="8" max="8" width="3.1796875" style="6" customWidth="1"/>
    <col min="9" max="9" width="12.81640625" style="6" customWidth="1"/>
    <col min="10" max="10" width="2.81640625" style="6" customWidth="1"/>
    <col min="11" max="11" width="77.453125" style="9" customWidth="1"/>
    <col min="12" max="13" width="11.36328125" style="6"/>
    <col min="14" max="15" width="17" style="6" hidden="1" customWidth="1"/>
    <col min="16" max="256" width="11.36328125" style="6"/>
    <col min="257" max="257" width="16.81640625" style="6" customWidth="1"/>
    <col min="258" max="258" width="11.1796875" style="6" customWidth="1"/>
    <col min="259" max="259" width="3.81640625" style="6" bestFit="1" customWidth="1"/>
    <col min="260" max="260" width="11.1796875" style="6" customWidth="1"/>
    <col min="261" max="261" width="6" style="6" customWidth="1"/>
    <col min="262" max="262" width="5.1796875" style="6" customWidth="1"/>
    <col min="263" max="263" width="5.81640625" style="6" customWidth="1"/>
    <col min="264" max="264" width="3.1796875" style="6" customWidth="1"/>
    <col min="265" max="265" width="12.81640625" style="6" customWidth="1"/>
    <col min="266" max="266" width="2.81640625" style="6" customWidth="1"/>
    <col min="267" max="267" width="77.453125" style="6" customWidth="1"/>
    <col min="268" max="512" width="11.36328125" style="6"/>
    <col min="513" max="513" width="16.81640625" style="6" customWidth="1"/>
    <col min="514" max="514" width="11.1796875" style="6" customWidth="1"/>
    <col min="515" max="515" width="3.81640625" style="6" bestFit="1" customWidth="1"/>
    <col min="516" max="516" width="11.1796875" style="6" customWidth="1"/>
    <col min="517" max="517" width="6" style="6" customWidth="1"/>
    <col min="518" max="518" width="5.1796875" style="6" customWidth="1"/>
    <col min="519" max="519" width="5.81640625" style="6" customWidth="1"/>
    <col min="520" max="520" width="3.1796875" style="6" customWidth="1"/>
    <col min="521" max="521" width="12.81640625" style="6" customWidth="1"/>
    <col min="522" max="522" width="2.81640625" style="6" customWidth="1"/>
    <col min="523" max="523" width="77.453125" style="6" customWidth="1"/>
    <col min="524" max="768" width="11.36328125" style="6"/>
    <col min="769" max="769" width="16.81640625" style="6" customWidth="1"/>
    <col min="770" max="770" width="11.1796875" style="6" customWidth="1"/>
    <col min="771" max="771" width="3.81640625" style="6" bestFit="1" customWidth="1"/>
    <col min="772" max="772" width="11.1796875" style="6" customWidth="1"/>
    <col min="773" max="773" width="6" style="6" customWidth="1"/>
    <col min="774" max="774" width="5.1796875" style="6" customWidth="1"/>
    <col min="775" max="775" width="5.81640625" style="6" customWidth="1"/>
    <col min="776" max="776" width="3.1796875" style="6" customWidth="1"/>
    <col min="777" max="777" width="12.81640625" style="6" customWidth="1"/>
    <col min="778" max="778" width="2.81640625" style="6" customWidth="1"/>
    <col min="779" max="779" width="77.453125" style="6" customWidth="1"/>
    <col min="780" max="1024" width="11.36328125" style="6"/>
    <col min="1025" max="1025" width="16.81640625" style="6" customWidth="1"/>
    <col min="1026" max="1026" width="11.1796875" style="6" customWidth="1"/>
    <col min="1027" max="1027" width="3.81640625" style="6" bestFit="1" customWidth="1"/>
    <col min="1028" max="1028" width="11.1796875" style="6" customWidth="1"/>
    <col min="1029" max="1029" width="6" style="6" customWidth="1"/>
    <col min="1030" max="1030" width="5.1796875" style="6" customWidth="1"/>
    <col min="1031" max="1031" width="5.81640625" style="6" customWidth="1"/>
    <col min="1032" max="1032" width="3.1796875" style="6" customWidth="1"/>
    <col min="1033" max="1033" width="12.81640625" style="6" customWidth="1"/>
    <col min="1034" max="1034" width="2.81640625" style="6" customWidth="1"/>
    <col min="1035" max="1035" width="77.453125" style="6" customWidth="1"/>
    <col min="1036" max="1280" width="11.36328125" style="6"/>
    <col min="1281" max="1281" width="16.81640625" style="6" customWidth="1"/>
    <col min="1282" max="1282" width="11.1796875" style="6" customWidth="1"/>
    <col min="1283" max="1283" width="3.81640625" style="6" bestFit="1" customWidth="1"/>
    <col min="1284" max="1284" width="11.1796875" style="6" customWidth="1"/>
    <col min="1285" max="1285" width="6" style="6" customWidth="1"/>
    <col min="1286" max="1286" width="5.1796875" style="6" customWidth="1"/>
    <col min="1287" max="1287" width="5.81640625" style="6" customWidth="1"/>
    <col min="1288" max="1288" width="3.1796875" style="6" customWidth="1"/>
    <col min="1289" max="1289" width="12.81640625" style="6" customWidth="1"/>
    <col min="1290" max="1290" width="2.81640625" style="6" customWidth="1"/>
    <col min="1291" max="1291" width="77.453125" style="6" customWidth="1"/>
    <col min="1292" max="1536" width="11.36328125" style="6"/>
    <col min="1537" max="1537" width="16.81640625" style="6" customWidth="1"/>
    <col min="1538" max="1538" width="11.1796875" style="6" customWidth="1"/>
    <col min="1539" max="1539" width="3.81640625" style="6" bestFit="1" customWidth="1"/>
    <col min="1540" max="1540" width="11.1796875" style="6" customWidth="1"/>
    <col min="1541" max="1541" width="6" style="6" customWidth="1"/>
    <col min="1542" max="1542" width="5.1796875" style="6" customWidth="1"/>
    <col min="1543" max="1543" width="5.81640625" style="6" customWidth="1"/>
    <col min="1544" max="1544" width="3.1796875" style="6" customWidth="1"/>
    <col min="1545" max="1545" width="12.81640625" style="6" customWidth="1"/>
    <col min="1546" max="1546" width="2.81640625" style="6" customWidth="1"/>
    <col min="1547" max="1547" width="77.453125" style="6" customWidth="1"/>
    <col min="1548" max="1792" width="11.36328125" style="6"/>
    <col min="1793" max="1793" width="16.81640625" style="6" customWidth="1"/>
    <col min="1794" max="1794" width="11.1796875" style="6" customWidth="1"/>
    <col min="1795" max="1795" width="3.81640625" style="6" bestFit="1" customWidth="1"/>
    <col min="1796" max="1796" width="11.1796875" style="6" customWidth="1"/>
    <col min="1797" max="1797" width="6" style="6" customWidth="1"/>
    <col min="1798" max="1798" width="5.1796875" style="6" customWidth="1"/>
    <col min="1799" max="1799" width="5.81640625" style="6" customWidth="1"/>
    <col min="1800" max="1800" width="3.1796875" style="6" customWidth="1"/>
    <col min="1801" max="1801" width="12.81640625" style="6" customWidth="1"/>
    <col min="1802" max="1802" width="2.81640625" style="6" customWidth="1"/>
    <col min="1803" max="1803" width="77.453125" style="6" customWidth="1"/>
    <col min="1804" max="2048" width="11.36328125" style="6"/>
    <col min="2049" max="2049" width="16.81640625" style="6" customWidth="1"/>
    <col min="2050" max="2050" width="11.1796875" style="6" customWidth="1"/>
    <col min="2051" max="2051" width="3.81640625" style="6" bestFit="1" customWidth="1"/>
    <col min="2052" max="2052" width="11.1796875" style="6" customWidth="1"/>
    <col min="2053" max="2053" width="6" style="6" customWidth="1"/>
    <col min="2054" max="2054" width="5.1796875" style="6" customWidth="1"/>
    <col min="2055" max="2055" width="5.81640625" style="6" customWidth="1"/>
    <col min="2056" max="2056" width="3.1796875" style="6" customWidth="1"/>
    <col min="2057" max="2057" width="12.81640625" style="6" customWidth="1"/>
    <col min="2058" max="2058" width="2.81640625" style="6" customWidth="1"/>
    <col min="2059" max="2059" width="77.453125" style="6" customWidth="1"/>
    <col min="2060" max="2304" width="11.36328125" style="6"/>
    <col min="2305" max="2305" width="16.81640625" style="6" customWidth="1"/>
    <col min="2306" max="2306" width="11.1796875" style="6" customWidth="1"/>
    <col min="2307" max="2307" width="3.81640625" style="6" bestFit="1" customWidth="1"/>
    <col min="2308" max="2308" width="11.1796875" style="6" customWidth="1"/>
    <col min="2309" max="2309" width="6" style="6" customWidth="1"/>
    <col min="2310" max="2310" width="5.1796875" style="6" customWidth="1"/>
    <col min="2311" max="2311" width="5.81640625" style="6" customWidth="1"/>
    <col min="2312" max="2312" width="3.1796875" style="6" customWidth="1"/>
    <col min="2313" max="2313" width="12.81640625" style="6" customWidth="1"/>
    <col min="2314" max="2314" width="2.81640625" style="6" customWidth="1"/>
    <col min="2315" max="2315" width="77.453125" style="6" customWidth="1"/>
    <col min="2316" max="2560" width="11.36328125" style="6"/>
    <col min="2561" max="2561" width="16.81640625" style="6" customWidth="1"/>
    <col min="2562" max="2562" width="11.1796875" style="6" customWidth="1"/>
    <col min="2563" max="2563" width="3.81640625" style="6" bestFit="1" customWidth="1"/>
    <col min="2564" max="2564" width="11.1796875" style="6" customWidth="1"/>
    <col min="2565" max="2565" width="6" style="6" customWidth="1"/>
    <col min="2566" max="2566" width="5.1796875" style="6" customWidth="1"/>
    <col min="2567" max="2567" width="5.81640625" style="6" customWidth="1"/>
    <col min="2568" max="2568" width="3.1796875" style="6" customWidth="1"/>
    <col min="2569" max="2569" width="12.81640625" style="6" customWidth="1"/>
    <col min="2570" max="2570" width="2.81640625" style="6" customWidth="1"/>
    <col min="2571" max="2571" width="77.453125" style="6" customWidth="1"/>
    <col min="2572" max="2816" width="11.36328125" style="6"/>
    <col min="2817" max="2817" width="16.81640625" style="6" customWidth="1"/>
    <col min="2818" max="2818" width="11.1796875" style="6" customWidth="1"/>
    <col min="2819" max="2819" width="3.81640625" style="6" bestFit="1" customWidth="1"/>
    <col min="2820" max="2820" width="11.1796875" style="6" customWidth="1"/>
    <col min="2821" max="2821" width="6" style="6" customWidth="1"/>
    <col min="2822" max="2822" width="5.1796875" style="6" customWidth="1"/>
    <col min="2823" max="2823" width="5.81640625" style="6" customWidth="1"/>
    <col min="2824" max="2824" width="3.1796875" style="6" customWidth="1"/>
    <col min="2825" max="2825" width="12.81640625" style="6" customWidth="1"/>
    <col min="2826" max="2826" width="2.81640625" style="6" customWidth="1"/>
    <col min="2827" max="2827" width="77.453125" style="6" customWidth="1"/>
    <col min="2828" max="3072" width="11.36328125" style="6"/>
    <col min="3073" max="3073" width="16.81640625" style="6" customWidth="1"/>
    <col min="3074" max="3074" width="11.1796875" style="6" customWidth="1"/>
    <col min="3075" max="3075" width="3.81640625" style="6" bestFit="1" customWidth="1"/>
    <col min="3076" max="3076" width="11.1796875" style="6" customWidth="1"/>
    <col min="3077" max="3077" width="6" style="6" customWidth="1"/>
    <col min="3078" max="3078" width="5.1796875" style="6" customWidth="1"/>
    <col min="3079" max="3079" width="5.81640625" style="6" customWidth="1"/>
    <col min="3080" max="3080" width="3.1796875" style="6" customWidth="1"/>
    <col min="3081" max="3081" width="12.81640625" style="6" customWidth="1"/>
    <col min="3082" max="3082" width="2.81640625" style="6" customWidth="1"/>
    <col min="3083" max="3083" width="77.453125" style="6" customWidth="1"/>
    <col min="3084" max="3328" width="11.36328125" style="6"/>
    <col min="3329" max="3329" width="16.81640625" style="6" customWidth="1"/>
    <col min="3330" max="3330" width="11.1796875" style="6" customWidth="1"/>
    <col min="3331" max="3331" width="3.81640625" style="6" bestFit="1" customWidth="1"/>
    <col min="3332" max="3332" width="11.1796875" style="6" customWidth="1"/>
    <col min="3333" max="3333" width="6" style="6" customWidth="1"/>
    <col min="3334" max="3334" width="5.1796875" style="6" customWidth="1"/>
    <col min="3335" max="3335" width="5.81640625" style="6" customWidth="1"/>
    <col min="3336" max="3336" width="3.1796875" style="6" customWidth="1"/>
    <col min="3337" max="3337" width="12.81640625" style="6" customWidth="1"/>
    <col min="3338" max="3338" width="2.81640625" style="6" customWidth="1"/>
    <col min="3339" max="3339" width="77.453125" style="6" customWidth="1"/>
    <col min="3340" max="3584" width="11.36328125" style="6"/>
    <col min="3585" max="3585" width="16.81640625" style="6" customWidth="1"/>
    <col min="3586" max="3586" width="11.1796875" style="6" customWidth="1"/>
    <col min="3587" max="3587" width="3.81640625" style="6" bestFit="1" customWidth="1"/>
    <col min="3588" max="3588" width="11.1796875" style="6" customWidth="1"/>
    <col min="3589" max="3589" width="6" style="6" customWidth="1"/>
    <col min="3590" max="3590" width="5.1796875" style="6" customWidth="1"/>
    <col min="3591" max="3591" width="5.81640625" style="6" customWidth="1"/>
    <col min="3592" max="3592" width="3.1796875" style="6" customWidth="1"/>
    <col min="3593" max="3593" width="12.81640625" style="6" customWidth="1"/>
    <col min="3594" max="3594" width="2.81640625" style="6" customWidth="1"/>
    <col min="3595" max="3595" width="77.453125" style="6" customWidth="1"/>
    <col min="3596" max="3840" width="11.36328125" style="6"/>
    <col min="3841" max="3841" width="16.81640625" style="6" customWidth="1"/>
    <col min="3842" max="3842" width="11.1796875" style="6" customWidth="1"/>
    <col min="3843" max="3843" width="3.81640625" style="6" bestFit="1" customWidth="1"/>
    <col min="3844" max="3844" width="11.1796875" style="6" customWidth="1"/>
    <col min="3845" max="3845" width="6" style="6" customWidth="1"/>
    <col min="3846" max="3846" width="5.1796875" style="6" customWidth="1"/>
    <col min="3847" max="3847" width="5.81640625" style="6" customWidth="1"/>
    <col min="3848" max="3848" width="3.1796875" style="6" customWidth="1"/>
    <col min="3849" max="3849" width="12.81640625" style="6" customWidth="1"/>
    <col min="3850" max="3850" width="2.81640625" style="6" customWidth="1"/>
    <col min="3851" max="3851" width="77.453125" style="6" customWidth="1"/>
    <col min="3852" max="4096" width="11.36328125" style="6"/>
    <col min="4097" max="4097" width="16.81640625" style="6" customWidth="1"/>
    <col min="4098" max="4098" width="11.1796875" style="6" customWidth="1"/>
    <col min="4099" max="4099" width="3.81640625" style="6" bestFit="1" customWidth="1"/>
    <col min="4100" max="4100" width="11.1796875" style="6" customWidth="1"/>
    <col min="4101" max="4101" width="6" style="6" customWidth="1"/>
    <col min="4102" max="4102" width="5.1796875" style="6" customWidth="1"/>
    <col min="4103" max="4103" width="5.81640625" style="6" customWidth="1"/>
    <col min="4104" max="4104" width="3.1796875" style="6" customWidth="1"/>
    <col min="4105" max="4105" width="12.81640625" style="6" customWidth="1"/>
    <col min="4106" max="4106" width="2.81640625" style="6" customWidth="1"/>
    <col min="4107" max="4107" width="77.453125" style="6" customWidth="1"/>
    <col min="4108" max="4352" width="11.36328125" style="6"/>
    <col min="4353" max="4353" width="16.81640625" style="6" customWidth="1"/>
    <col min="4354" max="4354" width="11.1796875" style="6" customWidth="1"/>
    <col min="4355" max="4355" width="3.81640625" style="6" bestFit="1" customWidth="1"/>
    <col min="4356" max="4356" width="11.1796875" style="6" customWidth="1"/>
    <col min="4357" max="4357" width="6" style="6" customWidth="1"/>
    <col min="4358" max="4358" width="5.1796875" style="6" customWidth="1"/>
    <col min="4359" max="4359" width="5.81640625" style="6" customWidth="1"/>
    <col min="4360" max="4360" width="3.1796875" style="6" customWidth="1"/>
    <col min="4361" max="4361" width="12.81640625" style="6" customWidth="1"/>
    <col min="4362" max="4362" width="2.81640625" style="6" customWidth="1"/>
    <col min="4363" max="4363" width="77.453125" style="6" customWidth="1"/>
    <col min="4364" max="4608" width="11.36328125" style="6"/>
    <col min="4609" max="4609" width="16.81640625" style="6" customWidth="1"/>
    <col min="4610" max="4610" width="11.1796875" style="6" customWidth="1"/>
    <col min="4611" max="4611" width="3.81640625" style="6" bestFit="1" customWidth="1"/>
    <col min="4612" max="4612" width="11.1796875" style="6" customWidth="1"/>
    <col min="4613" max="4613" width="6" style="6" customWidth="1"/>
    <col min="4614" max="4614" width="5.1796875" style="6" customWidth="1"/>
    <col min="4615" max="4615" width="5.81640625" style="6" customWidth="1"/>
    <col min="4616" max="4616" width="3.1796875" style="6" customWidth="1"/>
    <col min="4617" max="4617" width="12.81640625" style="6" customWidth="1"/>
    <col min="4618" max="4618" width="2.81640625" style="6" customWidth="1"/>
    <col min="4619" max="4619" width="77.453125" style="6" customWidth="1"/>
    <col min="4620" max="4864" width="11.36328125" style="6"/>
    <col min="4865" max="4865" width="16.81640625" style="6" customWidth="1"/>
    <col min="4866" max="4866" width="11.1796875" style="6" customWidth="1"/>
    <col min="4867" max="4867" width="3.81640625" style="6" bestFit="1" customWidth="1"/>
    <col min="4868" max="4868" width="11.1796875" style="6" customWidth="1"/>
    <col min="4869" max="4869" width="6" style="6" customWidth="1"/>
    <col min="4870" max="4870" width="5.1796875" style="6" customWidth="1"/>
    <col min="4871" max="4871" width="5.81640625" style="6" customWidth="1"/>
    <col min="4872" max="4872" width="3.1796875" style="6" customWidth="1"/>
    <col min="4873" max="4873" width="12.81640625" style="6" customWidth="1"/>
    <col min="4874" max="4874" width="2.81640625" style="6" customWidth="1"/>
    <col min="4875" max="4875" width="77.453125" style="6" customWidth="1"/>
    <col min="4876" max="5120" width="11.36328125" style="6"/>
    <col min="5121" max="5121" width="16.81640625" style="6" customWidth="1"/>
    <col min="5122" max="5122" width="11.1796875" style="6" customWidth="1"/>
    <col min="5123" max="5123" width="3.81640625" style="6" bestFit="1" customWidth="1"/>
    <col min="5124" max="5124" width="11.1796875" style="6" customWidth="1"/>
    <col min="5125" max="5125" width="6" style="6" customWidth="1"/>
    <col min="5126" max="5126" width="5.1796875" style="6" customWidth="1"/>
    <col min="5127" max="5127" width="5.81640625" style="6" customWidth="1"/>
    <col min="5128" max="5128" width="3.1796875" style="6" customWidth="1"/>
    <col min="5129" max="5129" width="12.81640625" style="6" customWidth="1"/>
    <col min="5130" max="5130" width="2.81640625" style="6" customWidth="1"/>
    <col min="5131" max="5131" width="77.453125" style="6" customWidth="1"/>
    <col min="5132" max="5376" width="11.36328125" style="6"/>
    <col min="5377" max="5377" width="16.81640625" style="6" customWidth="1"/>
    <col min="5378" max="5378" width="11.1796875" style="6" customWidth="1"/>
    <col min="5379" max="5379" width="3.81640625" style="6" bestFit="1" customWidth="1"/>
    <col min="5380" max="5380" width="11.1796875" style="6" customWidth="1"/>
    <col min="5381" max="5381" width="6" style="6" customWidth="1"/>
    <col min="5382" max="5382" width="5.1796875" style="6" customWidth="1"/>
    <col min="5383" max="5383" width="5.81640625" style="6" customWidth="1"/>
    <col min="5384" max="5384" width="3.1796875" style="6" customWidth="1"/>
    <col min="5385" max="5385" width="12.81640625" style="6" customWidth="1"/>
    <col min="5386" max="5386" width="2.81640625" style="6" customWidth="1"/>
    <col min="5387" max="5387" width="77.453125" style="6" customWidth="1"/>
    <col min="5388" max="5632" width="11.36328125" style="6"/>
    <col min="5633" max="5633" width="16.81640625" style="6" customWidth="1"/>
    <col min="5634" max="5634" width="11.1796875" style="6" customWidth="1"/>
    <col min="5635" max="5635" width="3.81640625" style="6" bestFit="1" customWidth="1"/>
    <col min="5636" max="5636" width="11.1796875" style="6" customWidth="1"/>
    <col min="5637" max="5637" width="6" style="6" customWidth="1"/>
    <col min="5638" max="5638" width="5.1796875" style="6" customWidth="1"/>
    <col min="5639" max="5639" width="5.81640625" style="6" customWidth="1"/>
    <col min="5640" max="5640" width="3.1796875" style="6" customWidth="1"/>
    <col min="5641" max="5641" width="12.81640625" style="6" customWidth="1"/>
    <col min="5642" max="5642" width="2.81640625" style="6" customWidth="1"/>
    <col min="5643" max="5643" width="77.453125" style="6" customWidth="1"/>
    <col min="5644" max="5888" width="11.36328125" style="6"/>
    <col min="5889" max="5889" width="16.81640625" style="6" customWidth="1"/>
    <col min="5890" max="5890" width="11.1796875" style="6" customWidth="1"/>
    <col min="5891" max="5891" width="3.81640625" style="6" bestFit="1" customWidth="1"/>
    <col min="5892" max="5892" width="11.1796875" style="6" customWidth="1"/>
    <col min="5893" max="5893" width="6" style="6" customWidth="1"/>
    <col min="5894" max="5894" width="5.1796875" style="6" customWidth="1"/>
    <col min="5895" max="5895" width="5.81640625" style="6" customWidth="1"/>
    <col min="5896" max="5896" width="3.1796875" style="6" customWidth="1"/>
    <col min="5897" max="5897" width="12.81640625" style="6" customWidth="1"/>
    <col min="5898" max="5898" width="2.81640625" style="6" customWidth="1"/>
    <col min="5899" max="5899" width="77.453125" style="6" customWidth="1"/>
    <col min="5900" max="6144" width="11.36328125" style="6"/>
    <col min="6145" max="6145" width="16.81640625" style="6" customWidth="1"/>
    <col min="6146" max="6146" width="11.1796875" style="6" customWidth="1"/>
    <col min="6147" max="6147" width="3.81640625" style="6" bestFit="1" customWidth="1"/>
    <col min="6148" max="6148" width="11.1796875" style="6" customWidth="1"/>
    <col min="6149" max="6149" width="6" style="6" customWidth="1"/>
    <col min="6150" max="6150" width="5.1796875" style="6" customWidth="1"/>
    <col min="6151" max="6151" width="5.81640625" style="6" customWidth="1"/>
    <col min="6152" max="6152" width="3.1796875" style="6" customWidth="1"/>
    <col min="6153" max="6153" width="12.81640625" style="6" customWidth="1"/>
    <col min="6154" max="6154" width="2.81640625" style="6" customWidth="1"/>
    <col min="6155" max="6155" width="77.453125" style="6" customWidth="1"/>
    <col min="6156" max="6400" width="11.36328125" style="6"/>
    <col min="6401" max="6401" width="16.81640625" style="6" customWidth="1"/>
    <col min="6402" max="6402" width="11.1796875" style="6" customWidth="1"/>
    <col min="6403" max="6403" width="3.81640625" style="6" bestFit="1" customWidth="1"/>
    <col min="6404" max="6404" width="11.1796875" style="6" customWidth="1"/>
    <col min="6405" max="6405" width="6" style="6" customWidth="1"/>
    <col min="6406" max="6406" width="5.1796875" style="6" customWidth="1"/>
    <col min="6407" max="6407" width="5.81640625" style="6" customWidth="1"/>
    <col min="6408" max="6408" width="3.1796875" style="6" customWidth="1"/>
    <col min="6409" max="6409" width="12.81640625" style="6" customWidth="1"/>
    <col min="6410" max="6410" width="2.81640625" style="6" customWidth="1"/>
    <col min="6411" max="6411" width="77.453125" style="6" customWidth="1"/>
    <col min="6412" max="6656" width="11.36328125" style="6"/>
    <col min="6657" max="6657" width="16.81640625" style="6" customWidth="1"/>
    <col min="6658" max="6658" width="11.1796875" style="6" customWidth="1"/>
    <col min="6659" max="6659" width="3.81640625" style="6" bestFit="1" customWidth="1"/>
    <col min="6660" max="6660" width="11.1796875" style="6" customWidth="1"/>
    <col min="6661" max="6661" width="6" style="6" customWidth="1"/>
    <col min="6662" max="6662" width="5.1796875" style="6" customWidth="1"/>
    <col min="6663" max="6663" width="5.81640625" style="6" customWidth="1"/>
    <col min="6664" max="6664" width="3.1796875" style="6" customWidth="1"/>
    <col min="6665" max="6665" width="12.81640625" style="6" customWidth="1"/>
    <col min="6666" max="6666" width="2.81640625" style="6" customWidth="1"/>
    <col min="6667" max="6667" width="77.453125" style="6" customWidth="1"/>
    <col min="6668" max="6912" width="11.36328125" style="6"/>
    <col min="6913" max="6913" width="16.81640625" style="6" customWidth="1"/>
    <col min="6914" max="6914" width="11.1796875" style="6" customWidth="1"/>
    <col min="6915" max="6915" width="3.81640625" style="6" bestFit="1" customWidth="1"/>
    <col min="6916" max="6916" width="11.1796875" style="6" customWidth="1"/>
    <col min="6917" max="6917" width="6" style="6" customWidth="1"/>
    <col min="6918" max="6918" width="5.1796875" style="6" customWidth="1"/>
    <col min="6919" max="6919" width="5.81640625" style="6" customWidth="1"/>
    <col min="6920" max="6920" width="3.1796875" style="6" customWidth="1"/>
    <col min="6921" max="6921" width="12.81640625" style="6" customWidth="1"/>
    <col min="6922" max="6922" width="2.81640625" style="6" customWidth="1"/>
    <col min="6923" max="6923" width="77.453125" style="6" customWidth="1"/>
    <col min="6924" max="7168" width="11.36328125" style="6"/>
    <col min="7169" max="7169" width="16.81640625" style="6" customWidth="1"/>
    <col min="7170" max="7170" width="11.1796875" style="6" customWidth="1"/>
    <col min="7171" max="7171" width="3.81640625" style="6" bestFit="1" customWidth="1"/>
    <col min="7172" max="7172" width="11.1796875" style="6" customWidth="1"/>
    <col min="7173" max="7173" width="6" style="6" customWidth="1"/>
    <col min="7174" max="7174" width="5.1796875" style="6" customWidth="1"/>
    <col min="7175" max="7175" width="5.81640625" style="6" customWidth="1"/>
    <col min="7176" max="7176" width="3.1796875" style="6" customWidth="1"/>
    <col min="7177" max="7177" width="12.81640625" style="6" customWidth="1"/>
    <col min="7178" max="7178" width="2.81640625" style="6" customWidth="1"/>
    <col min="7179" max="7179" width="77.453125" style="6" customWidth="1"/>
    <col min="7180" max="7424" width="11.36328125" style="6"/>
    <col min="7425" max="7425" width="16.81640625" style="6" customWidth="1"/>
    <col min="7426" max="7426" width="11.1796875" style="6" customWidth="1"/>
    <col min="7427" max="7427" width="3.81640625" style="6" bestFit="1" customWidth="1"/>
    <col min="7428" max="7428" width="11.1796875" style="6" customWidth="1"/>
    <col min="7429" max="7429" width="6" style="6" customWidth="1"/>
    <col min="7430" max="7430" width="5.1796875" style="6" customWidth="1"/>
    <col min="7431" max="7431" width="5.81640625" style="6" customWidth="1"/>
    <col min="7432" max="7432" width="3.1796875" style="6" customWidth="1"/>
    <col min="7433" max="7433" width="12.81640625" style="6" customWidth="1"/>
    <col min="7434" max="7434" width="2.81640625" style="6" customWidth="1"/>
    <col min="7435" max="7435" width="77.453125" style="6" customWidth="1"/>
    <col min="7436" max="7680" width="11.36328125" style="6"/>
    <col min="7681" max="7681" width="16.81640625" style="6" customWidth="1"/>
    <col min="7682" max="7682" width="11.1796875" style="6" customWidth="1"/>
    <col min="7683" max="7683" width="3.81640625" style="6" bestFit="1" customWidth="1"/>
    <col min="7684" max="7684" width="11.1796875" style="6" customWidth="1"/>
    <col min="7685" max="7685" width="6" style="6" customWidth="1"/>
    <col min="7686" max="7686" width="5.1796875" style="6" customWidth="1"/>
    <col min="7687" max="7687" width="5.81640625" style="6" customWidth="1"/>
    <col min="7688" max="7688" width="3.1796875" style="6" customWidth="1"/>
    <col min="7689" max="7689" width="12.81640625" style="6" customWidth="1"/>
    <col min="7690" max="7690" width="2.81640625" style="6" customWidth="1"/>
    <col min="7691" max="7691" width="77.453125" style="6" customWidth="1"/>
    <col min="7692" max="7936" width="11.36328125" style="6"/>
    <col min="7937" max="7937" width="16.81640625" style="6" customWidth="1"/>
    <col min="7938" max="7938" width="11.1796875" style="6" customWidth="1"/>
    <col min="7939" max="7939" width="3.81640625" style="6" bestFit="1" customWidth="1"/>
    <col min="7940" max="7940" width="11.1796875" style="6" customWidth="1"/>
    <col min="7941" max="7941" width="6" style="6" customWidth="1"/>
    <col min="7942" max="7942" width="5.1796875" style="6" customWidth="1"/>
    <col min="7943" max="7943" width="5.81640625" style="6" customWidth="1"/>
    <col min="7944" max="7944" width="3.1796875" style="6" customWidth="1"/>
    <col min="7945" max="7945" width="12.81640625" style="6" customWidth="1"/>
    <col min="7946" max="7946" width="2.81640625" style="6" customWidth="1"/>
    <col min="7947" max="7947" width="77.453125" style="6" customWidth="1"/>
    <col min="7948" max="8192" width="11.36328125" style="6"/>
    <col min="8193" max="8193" width="16.81640625" style="6" customWidth="1"/>
    <col min="8194" max="8194" width="11.1796875" style="6" customWidth="1"/>
    <col min="8195" max="8195" width="3.81640625" style="6" bestFit="1" customWidth="1"/>
    <col min="8196" max="8196" width="11.1796875" style="6" customWidth="1"/>
    <col min="8197" max="8197" width="6" style="6" customWidth="1"/>
    <col min="8198" max="8198" width="5.1796875" style="6" customWidth="1"/>
    <col min="8199" max="8199" width="5.81640625" style="6" customWidth="1"/>
    <col min="8200" max="8200" width="3.1796875" style="6" customWidth="1"/>
    <col min="8201" max="8201" width="12.81640625" style="6" customWidth="1"/>
    <col min="8202" max="8202" width="2.81640625" style="6" customWidth="1"/>
    <col min="8203" max="8203" width="77.453125" style="6" customWidth="1"/>
    <col min="8204" max="8448" width="11.36328125" style="6"/>
    <col min="8449" max="8449" width="16.81640625" style="6" customWidth="1"/>
    <col min="8450" max="8450" width="11.1796875" style="6" customWidth="1"/>
    <col min="8451" max="8451" width="3.81640625" style="6" bestFit="1" customWidth="1"/>
    <col min="8452" max="8452" width="11.1796875" style="6" customWidth="1"/>
    <col min="8453" max="8453" width="6" style="6" customWidth="1"/>
    <col min="8454" max="8454" width="5.1796875" style="6" customWidth="1"/>
    <col min="8455" max="8455" width="5.81640625" style="6" customWidth="1"/>
    <col min="8456" max="8456" width="3.1796875" style="6" customWidth="1"/>
    <col min="8457" max="8457" width="12.81640625" style="6" customWidth="1"/>
    <col min="8458" max="8458" width="2.81640625" style="6" customWidth="1"/>
    <col min="8459" max="8459" width="77.453125" style="6" customWidth="1"/>
    <col min="8460" max="8704" width="11.36328125" style="6"/>
    <col min="8705" max="8705" width="16.81640625" style="6" customWidth="1"/>
    <col min="8706" max="8706" width="11.1796875" style="6" customWidth="1"/>
    <col min="8707" max="8707" width="3.81640625" style="6" bestFit="1" customWidth="1"/>
    <col min="8708" max="8708" width="11.1796875" style="6" customWidth="1"/>
    <col min="8709" max="8709" width="6" style="6" customWidth="1"/>
    <col min="8710" max="8710" width="5.1796875" style="6" customWidth="1"/>
    <col min="8711" max="8711" width="5.81640625" style="6" customWidth="1"/>
    <col min="8712" max="8712" width="3.1796875" style="6" customWidth="1"/>
    <col min="8713" max="8713" width="12.81640625" style="6" customWidth="1"/>
    <col min="8714" max="8714" width="2.81640625" style="6" customWidth="1"/>
    <col min="8715" max="8715" width="77.453125" style="6" customWidth="1"/>
    <col min="8716" max="8960" width="11.36328125" style="6"/>
    <col min="8961" max="8961" width="16.81640625" style="6" customWidth="1"/>
    <col min="8962" max="8962" width="11.1796875" style="6" customWidth="1"/>
    <col min="8963" max="8963" width="3.81640625" style="6" bestFit="1" customWidth="1"/>
    <col min="8964" max="8964" width="11.1796875" style="6" customWidth="1"/>
    <col min="8965" max="8965" width="6" style="6" customWidth="1"/>
    <col min="8966" max="8966" width="5.1796875" style="6" customWidth="1"/>
    <col min="8967" max="8967" width="5.81640625" style="6" customWidth="1"/>
    <col min="8968" max="8968" width="3.1796875" style="6" customWidth="1"/>
    <col min="8969" max="8969" width="12.81640625" style="6" customWidth="1"/>
    <col min="8970" max="8970" width="2.81640625" style="6" customWidth="1"/>
    <col min="8971" max="8971" width="77.453125" style="6" customWidth="1"/>
    <col min="8972" max="9216" width="11.36328125" style="6"/>
    <col min="9217" max="9217" width="16.81640625" style="6" customWidth="1"/>
    <col min="9218" max="9218" width="11.1796875" style="6" customWidth="1"/>
    <col min="9219" max="9219" width="3.81640625" style="6" bestFit="1" customWidth="1"/>
    <col min="9220" max="9220" width="11.1796875" style="6" customWidth="1"/>
    <col min="9221" max="9221" width="6" style="6" customWidth="1"/>
    <col min="9222" max="9222" width="5.1796875" style="6" customWidth="1"/>
    <col min="9223" max="9223" width="5.81640625" style="6" customWidth="1"/>
    <col min="9224" max="9224" width="3.1796875" style="6" customWidth="1"/>
    <col min="9225" max="9225" width="12.81640625" style="6" customWidth="1"/>
    <col min="9226" max="9226" width="2.81640625" style="6" customWidth="1"/>
    <col min="9227" max="9227" width="77.453125" style="6" customWidth="1"/>
    <col min="9228" max="9472" width="11.36328125" style="6"/>
    <col min="9473" max="9473" width="16.81640625" style="6" customWidth="1"/>
    <col min="9474" max="9474" width="11.1796875" style="6" customWidth="1"/>
    <col min="9475" max="9475" width="3.81640625" style="6" bestFit="1" customWidth="1"/>
    <col min="9476" max="9476" width="11.1796875" style="6" customWidth="1"/>
    <col min="9477" max="9477" width="6" style="6" customWidth="1"/>
    <col min="9478" max="9478" width="5.1796875" style="6" customWidth="1"/>
    <col min="9479" max="9479" width="5.81640625" style="6" customWidth="1"/>
    <col min="9480" max="9480" width="3.1796875" style="6" customWidth="1"/>
    <col min="9481" max="9481" width="12.81640625" style="6" customWidth="1"/>
    <col min="9482" max="9482" width="2.81640625" style="6" customWidth="1"/>
    <col min="9483" max="9483" width="77.453125" style="6" customWidth="1"/>
    <col min="9484" max="9728" width="11.36328125" style="6"/>
    <col min="9729" max="9729" width="16.81640625" style="6" customWidth="1"/>
    <col min="9730" max="9730" width="11.1796875" style="6" customWidth="1"/>
    <col min="9731" max="9731" width="3.81640625" style="6" bestFit="1" customWidth="1"/>
    <col min="9732" max="9732" width="11.1796875" style="6" customWidth="1"/>
    <col min="9733" max="9733" width="6" style="6" customWidth="1"/>
    <col min="9734" max="9734" width="5.1796875" style="6" customWidth="1"/>
    <col min="9735" max="9735" width="5.81640625" style="6" customWidth="1"/>
    <col min="9736" max="9736" width="3.1796875" style="6" customWidth="1"/>
    <col min="9737" max="9737" width="12.81640625" style="6" customWidth="1"/>
    <col min="9738" max="9738" width="2.81640625" style="6" customWidth="1"/>
    <col min="9739" max="9739" width="77.453125" style="6" customWidth="1"/>
    <col min="9740" max="9984" width="11.36328125" style="6"/>
    <col min="9985" max="9985" width="16.81640625" style="6" customWidth="1"/>
    <col min="9986" max="9986" width="11.1796875" style="6" customWidth="1"/>
    <col min="9987" max="9987" width="3.81640625" style="6" bestFit="1" customWidth="1"/>
    <col min="9988" max="9988" width="11.1796875" style="6" customWidth="1"/>
    <col min="9989" max="9989" width="6" style="6" customWidth="1"/>
    <col min="9990" max="9990" width="5.1796875" style="6" customWidth="1"/>
    <col min="9991" max="9991" width="5.81640625" style="6" customWidth="1"/>
    <col min="9992" max="9992" width="3.1796875" style="6" customWidth="1"/>
    <col min="9993" max="9993" width="12.81640625" style="6" customWidth="1"/>
    <col min="9994" max="9994" width="2.81640625" style="6" customWidth="1"/>
    <col min="9995" max="9995" width="77.453125" style="6" customWidth="1"/>
    <col min="9996" max="10240" width="11.36328125" style="6"/>
    <col min="10241" max="10241" width="16.81640625" style="6" customWidth="1"/>
    <col min="10242" max="10242" width="11.1796875" style="6" customWidth="1"/>
    <col min="10243" max="10243" width="3.81640625" style="6" bestFit="1" customWidth="1"/>
    <col min="10244" max="10244" width="11.1796875" style="6" customWidth="1"/>
    <col min="10245" max="10245" width="6" style="6" customWidth="1"/>
    <col min="10246" max="10246" width="5.1796875" style="6" customWidth="1"/>
    <col min="10247" max="10247" width="5.81640625" style="6" customWidth="1"/>
    <col min="10248" max="10248" width="3.1796875" style="6" customWidth="1"/>
    <col min="10249" max="10249" width="12.81640625" style="6" customWidth="1"/>
    <col min="10250" max="10250" width="2.81640625" style="6" customWidth="1"/>
    <col min="10251" max="10251" width="77.453125" style="6" customWidth="1"/>
    <col min="10252" max="10496" width="11.36328125" style="6"/>
    <col min="10497" max="10497" width="16.81640625" style="6" customWidth="1"/>
    <col min="10498" max="10498" width="11.1796875" style="6" customWidth="1"/>
    <col min="10499" max="10499" width="3.81640625" style="6" bestFit="1" customWidth="1"/>
    <col min="10500" max="10500" width="11.1796875" style="6" customWidth="1"/>
    <col min="10501" max="10501" width="6" style="6" customWidth="1"/>
    <col min="10502" max="10502" width="5.1796875" style="6" customWidth="1"/>
    <col min="10503" max="10503" width="5.81640625" style="6" customWidth="1"/>
    <col min="10504" max="10504" width="3.1796875" style="6" customWidth="1"/>
    <col min="10505" max="10505" width="12.81640625" style="6" customWidth="1"/>
    <col min="10506" max="10506" width="2.81640625" style="6" customWidth="1"/>
    <col min="10507" max="10507" width="77.453125" style="6" customWidth="1"/>
    <col min="10508" max="10752" width="11.36328125" style="6"/>
    <col min="10753" max="10753" width="16.81640625" style="6" customWidth="1"/>
    <col min="10754" max="10754" width="11.1796875" style="6" customWidth="1"/>
    <col min="10755" max="10755" width="3.81640625" style="6" bestFit="1" customWidth="1"/>
    <col min="10756" max="10756" width="11.1796875" style="6" customWidth="1"/>
    <col min="10757" max="10757" width="6" style="6" customWidth="1"/>
    <col min="10758" max="10758" width="5.1796875" style="6" customWidth="1"/>
    <col min="10759" max="10759" width="5.81640625" style="6" customWidth="1"/>
    <col min="10760" max="10760" width="3.1796875" style="6" customWidth="1"/>
    <col min="10761" max="10761" width="12.81640625" style="6" customWidth="1"/>
    <col min="10762" max="10762" width="2.81640625" style="6" customWidth="1"/>
    <col min="10763" max="10763" width="77.453125" style="6" customWidth="1"/>
    <col min="10764" max="11008" width="11.36328125" style="6"/>
    <col min="11009" max="11009" width="16.81640625" style="6" customWidth="1"/>
    <col min="11010" max="11010" width="11.1796875" style="6" customWidth="1"/>
    <col min="11011" max="11011" width="3.81640625" style="6" bestFit="1" customWidth="1"/>
    <col min="11012" max="11012" width="11.1796875" style="6" customWidth="1"/>
    <col min="11013" max="11013" width="6" style="6" customWidth="1"/>
    <col min="11014" max="11014" width="5.1796875" style="6" customWidth="1"/>
    <col min="11015" max="11015" width="5.81640625" style="6" customWidth="1"/>
    <col min="11016" max="11016" width="3.1796875" style="6" customWidth="1"/>
    <col min="11017" max="11017" width="12.81640625" style="6" customWidth="1"/>
    <col min="11018" max="11018" width="2.81640625" style="6" customWidth="1"/>
    <col min="11019" max="11019" width="77.453125" style="6" customWidth="1"/>
    <col min="11020" max="11264" width="11.36328125" style="6"/>
    <col min="11265" max="11265" width="16.81640625" style="6" customWidth="1"/>
    <col min="11266" max="11266" width="11.1796875" style="6" customWidth="1"/>
    <col min="11267" max="11267" width="3.81640625" style="6" bestFit="1" customWidth="1"/>
    <col min="11268" max="11268" width="11.1796875" style="6" customWidth="1"/>
    <col min="11269" max="11269" width="6" style="6" customWidth="1"/>
    <col min="11270" max="11270" width="5.1796875" style="6" customWidth="1"/>
    <col min="11271" max="11271" width="5.81640625" style="6" customWidth="1"/>
    <col min="11272" max="11272" width="3.1796875" style="6" customWidth="1"/>
    <col min="11273" max="11273" width="12.81640625" style="6" customWidth="1"/>
    <col min="11274" max="11274" width="2.81640625" style="6" customWidth="1"/>
    <col min="11275" max="11275" width="77.453125" style="6" customWidth="1"/>
    <col min="11276" max="11520" width="11.36328125" style="6"/>
    <col min="11521" max="11521" width="16.81640625" style="6" customWidth="1"/>
    <col min="11522" max="11522" width="11.1796875" style="6" customWidth="1"/>
    <col min="11523" max="11523" width="3.81640625" style="6" bestFit="1" customWidth="1"/>
    <col min="11524" max="11524" width="11.1796875" style="6" customWidth="1"/>
    <col min="11525" max="11525" width="6" style="6" customWidth="1"/>
    <col min="11526" max="11526" width="5.1796875" style="6" customWidth="1"/>
    <col min="11527" max="11527" width="5.81640625" style="6" customWidth="1"/>
    <col min="11528" max="11528" width="3.1796875" style="6" customWidth="1"/>
    <col min="11529" max="11529" width="12.81640625" style="6" customWidth="1"/>
    <col min="11530" max="11530" width="2.81640625" style="6" customWidth="1"/>
    <col min="11531" max="11531" width="77.453125" style="6" customWidth="1"/>
    <col min="11532" max="11776" width="11.36328125" style="6"/>
    <col min="11777" max="11777" width="16.81640625" style="6" customWidth="1"/>
    <col min="11778" max="11778" width="11.1796875" style="6" customWidth="1"/>
    <col min="11779" max="11779" width="3.81640625" style="6" bestFit="1" customWidth="1"/>
    <col min="11780" max="11780" width="11.1796875" style="6" customWidth="1"/>
    <col min="11781" max="11781" width="6" style="6" customWidth="1"/>
    <col min="11782" max="11782" width="5.1796875" style="6" customWidth="1"/>
    <col min="11783" max="11783" width="5.81640625" style="6" customWidth="1"/>
    <col min="11784" max="11784" width="3.1796875" style="6" customWidth="1"/>
    <col min="11785" max="11785" width="12.81640625" style="6" customWidth="1"/>
    <col min="11786" max="11786" width="2.81640625" style="6" customWidth="1"/>
    <col min="11787" max="11787" width="77.453125" style="6" customWidth="1"/>
    <col min="11788" max="12032" width="11.36328125" style="6"/>
    <col min="12033" max="12033" width="16.81640625" style="6" customWidth="1"/>
    <col min="12034" max="12034" width="11.1796875" style="6" customWidth="1"/>
    <col min="12035" max="12035" width="3.81640625" style="6" bestFit="1" customWidth="1"/>
    <col min="12036" max="12036" width="11.1796875" style="6" customWidth="1"/>
    <col min="12037" max="12037" width="6" style="6" customWidth="1"/>
    <col min="12038" max="12038" width="5.1796875" style="6" customWidth="1"/>
    <col min="12039" max="12039" width="5.81640625" style="6" customWidth="1"/>
    <col min="12040" max="12040" width="3.1796875" style="6" customWidth="1"/>
    <col min="12041" max="12041" width="12.81640625" style="6" customWidth="1"/>
    <col min="12042" max="12042" width="2.81640625" style="6" customWidth="1"/>
    <col min="12043" max="12043" width="77.453125" style="6" customWidth="1"/>
    <col min="12044" max="12288" width="11.36328125" style="6"/>
    <col min="12289" max="12289" width="16.81640625" style="6" customWidth="1"/>
    <col min="12290" max="12290" width="11.1796875" style="6" customWidth="1"/>
    <col min="12291" max="12291" width="3.81640625" style="6" bestFit="1" customWidth="1"/>
    <col min="12292" max="12292" width="11.1796875" style="6" customWidth="1"/>
    <col min="12293" max="12293" width="6" style="6" customWidth="1"/>
    <col min="12294" max="12294" width="5.1796875" style="6" customWidth="1"/>
    <col min="12295" max="12295" width="5.81640625" style="6" customWidth="1"/>
    <col min="12296" max="12296" width="3.1796875" style="6" customWidth="1"/>
    <col min="12297" max="12297" width="12.81640625" style="6" customWidth="1"/>
    <col min="12298" max="12298" width="2.81640625" style="6" customWidth="1"/>
    <col min="12299" max="12299" width="77.453125" style="6" customWidth="1"/>
    <col min="12300" max="12544" width="11.36328125" style="6"/>
    <col min="12545" max="12545" width="16.81640625" style="6" customWidth="1"/>
    <col min="12546" max="12546" width="11.1796875" style="6" customWidth="1"/>
    <col min="12547" max="12547" width="3.81640625" style="6" bestFit="1" customWidth="1"/>
    <col min="12548" max="12548" width="11.1796875" style="6" customWidth="1"/>
    <col min="12549" max="12549" width="6" style="6" customWidth="1"/>
    <col min="12550" max="12550" width="5.1796875" style="6" customWidth="1"/>
    <col min="12551" max="12551" width="5.81640625" style="6" customWidth="1"/>
    <col min="12552" max="12552" width="3.1796875" style="6" customWidth="1"/>
    <col min="12553" max="12553" width="12.81640625" style="6" customWidth="1"/>
    <col min="12554" max="12554" width="2.81640625" style="6" customWidth="1"/>
    <col min="12555" max="12555" width="77.453125" style="6" customWidth="1"/>
    <col min="12556" max="12800" width="11.36328125" style="6"/>
    <col min="12801" max="12801" width="16.81640625" style="6" customWidth="1"/>
    <col min="12802" max="12802" width="11.1796875" style="6" customWidth="1"/>
    <col min="12803" max="12803" width="3.81640625" style="6" bestFit="1" customWidth="1"/>
    <col min="12804" max="12804" width="11.1796875" style="6" customWidth="1"/>
    <col min="12805" max="12805" width="6" style="6" customWidth="1"/>
    <col min="12806" max="12806" width="5.1796875" style="6" customWidth="1"/>
    <col min="12807" max="12807" width="5.81640625" style="6" customWidth="1"/>
    <col min="12808" max="12808" width="3.1796875" style="6" customWidth="1"/>
    <col min="12809" max="12809" width="12.81640625" style="6" customWidth="1"/>
    <col min="12810" max="12810" width="2.81640625" style="6" customWidth="1"/>
    <col min="12811" max="12811" width="77.453125" style="6" customWidth="1"/>
    <col min="12812" max="13056" width="11.36328125" style="6"/>
    <col min="13057" max="13057" width="16.81640625" style="6" customWidth="1"/>
    <col min="13058" max="13058" width="11.1796875" style="6" customWidth="1"/>
    <col min="13059" max="13059" width="3.81640625" style="6" bestFit="1" customWidth="1"/>
    <col min="13060" max="13060" width="11.1796875" style="6" customWidth="1"/>
    <col min="13061" max="13061" width="6" style="6" customWidth="1"/>
    <col min="13062" max="13062" width="5.1796875" style="6" customWidth="1"/>
    <col min="13063" max="13063" width="5.81640625" style="6" customWidth="1"/>
    <col min="13064" max="13064" width="3.1796875" style="6" customWidth="1"/>
    <col min="13065" max="13065" width="12.81640625" style="6" customWidth="1"/>
    <col min="13066" max="13066" width="2.81640625" style="6" customWidth="1"/>
    <col min="13067" max="13067" width="77.453125" style="6" customWidth="1"/>
    <col min="13068" max="13312" width="11.36328125" style="6"/>
    <col min="13313" max="13313" width="16.81640625" style="6" customWidth="1"/>
    <col min="13314" max="13314" width="11.1796875" style="6" customWidth="1"/>
    <col min="13315" max="13315" width="3.81640625" style="6" bestFit="1" customWidth="1"/>
    <col min="13316" max="13316" width="11.1796875" style="6" customWidth="1"/>
    <col min="13317" max="13317" width="6" style="6" customWidth="1"/>
    <col min="13318" max="13318" width="5.1796875" style="6" customWidth="1"/>
    <col min="13319" max="13319" width="5.81640625" style="6" customWidth="1"/>
    <col min="13320" max="13320" width="3.1796875" style="6" customWidth="1"/>
    <col min="13321" max="13321" width="12.81640625" style="6" customWidth="1"/>
    <col min="13322" max="13322" width="2.81640625" style="6" customWidth="1"/>
    <col min="13323" max="13323" width="77.453125" style="6" customWidth="1"/>
    <col min="13324" max="13568" width="11.36328125" style="6"/>
    <col min="13569" max="13569" width="16.81640625" style="6" customWidth="1"/>
    <col min="13570" max="13570" width="11.1796875" style="6" customWidth="1"/>
    <col min="13571" max="13571" width="3.81640625" style="6" bestFit="1" customWidth="1"/>
    <col min="13572" max="13572" width="11.1796875" style="6" customWidth="1"/>
    <col min="13573" max="13573" width="6" style="6" customWidth="1"/>
    <col min="13574" max="13574" width="5.1796875" style="6" customWidth="1"/>
    <col min="13575" max="13575" width="5.81640625" style="6" customWidth="1"/>
    <col min="13576" max="13576" width="3.1796875" style="6" customWidth="1"/>
    <col min="13577" max="13577" width="12.81640625" style="6" customWidth="1"/>
    <col min="13578" max="13578" width="2.81640625" style="6" customWidth="1"/>
    <col min="13579" max="13579" width="77.453125" style="6" customWidth="1"/>
    <col min="13580" max="13824" width="11.36328125" style="6"/>
    <col min="13825" max="13825" width="16.81640625" style="6" customWidth="1"/>
    <col min="13826" max="13826" width="11.1796875" style="6" customWidth="1"/>
    <col min="13827" max="13827" width="3.81640625" style="6" bestFit="1" customWidth="1"/>
    <col min="13828" max="13828" width="11.1796875" style="6" customWidth="1"/>
    <col min="13829" max="13829" width="6" style="6" customWidth="1"/>
    <col min="13830" max="13830" width="5.1796875" style="6" customWidth="1"/>
    <col min="13831" max="13831" width="5.81640625" style="6" customWidth="1"/>
    <col min="13832" max="13832" width="3.1796875" style="6" customWidth="1"/>
    <col min="13833" max="13833" width="12.81640625" style="6" customWidth="1"/>
    <col min="13834" max="13834" width="2.81640625" style="6" customWidth="1"/>
    <col min="13835" max="13835" width="77.453125" style="6" customWidth="1"/>
    <col min="13836" max="14080" width="11.36328125" style="6"/>
    <col min="14081" max="14081" width="16.81640625" style="6" customWidth="1"/>
    <col min="14082" max="14082" width="11.1796875" style="6" customWidth="1"/>
    <col min="14083" max="14083" width="3.81640625" style="6" bestFit="1" customWidth="1"/>
    <col min="14084" max="14084" width="11.1796875" style="6" customWidth="1"/>
    <col min="14085" max="14085" width="6" style="6" customWidth="1"/>
    <col min="14086" max="14086" width="5.1796875" style="6" customWidth="1"/>
    <col min="14087" max="14087" width="5.81640625" style="6" customWidth="1"/>
    <col min="14088" max="14088" width="3.1796875" style="6" customWidth="1"/>
    <col min="14089" max="14089" width="12.81640625" style="6" customWidth="1"/>
    <col min="14090" max="14090" width="2.81640625" style="6" customWidth="1"/>
    <col min="14091" max="14091" width="77.453125" style="6" customWidth="1"/>
    <col min="14092" max="14336" width="11.36328125" style="6"/>
    <col min="14337" max="14337" width="16.81640625" style="6" customWidth="1"/>
    <col min="14338" max="14338" width="11.1796875" style="6" customWidth="1"/>
    <col min="14339" max="14339" width="3.81640625" style="6" bestFit="1" customWidth="1"/>
    <col min="14340" max="14340" width="11.1796875" style="6" customWidth="1"/>
    <col min="14341" max="14341" width="6" style="6" customWidth="1"/>
    <col min="14342" max="14342" width="5.1796875" style="6" customWidth="1"/>
    <col min="14343" max="14343" width="5.81640625" style="6" customWidth="1"/>
    <col min="14344" max="14344" width="3.1796875" style="6" customWidth="1"/>
    <col min="14345" max="14345" width="12.81640625" style="6" customWidth="1"/>
    <col min="14346" max="14346" width="2.81640625" style="6" customWidth="1"/>
    <col min="14347" max="14347" width="77.453125" style="6" customWidth="1"/>
    <col min="14348" max="14592" width="11.36328125" style="6"/>
    <col min="14593" max="14593" width="16.81640625" style="6" customWidth="1"/>
    <col min="14594" max="14594" width="11.1796875" style="6" customWidth="1"/>
    <col min="14595" max="14595" width="3.81640625" style="6" bestFit="1" customWidth="1"/>
    <col min="14596" max="14596" width="11.1796875" style="6" customWidth="1"/>
    <col min="14597" max="14597" width="6" style="6" customWidth="1"/>
    <col min="14598" max="14598" width="5.1796875" style="6" customWidth="1"/>
    <col min="14599" max="14599" width="5.81640625" style="6" customWidth="1"/>
    <col min="14600" max="14600" width="3.1796875" style="6" customWidth="1"/>
    <col min="14601" max="14601" width="12.81640625" style="6" customWidth="1"/>
    <col min="14602" max="14602" width="2.81640625" style="6" customWidth="1"/>
    <col min="14603" max="14603" width="77.453125" style="6" customWidth="1"/>
    <col min="14604" max="14848" width="11.36328125" style="6"/>
    <col min="14849" max="14849" width="16.81640625" style="6" customWidth="1"/>
    <col min="14850" max="14850" width="11.1796875" style="6" customWidth="1"/>
    <col min="14851" max="14851" width="3.81640625" style="6" bestFit="1" customWidth="1"/>
    <col min="14852" max="14852" width="11.1796875" style="6" customWidth="1"/>
    <col min="14853" max="14853" width="6" style="6" customWidth="1"/>
    <col min="14854" max="14854" width="5.1796875" style="6" customWidth="1"/>
    <col min="14855" max="14855" width="5.81640625" style="6" customWidth="1"/>
    <col min="14856" max="14856" width="3.1796875" style="6" customWidth="1"/>
    <col min="14857" max="14857" width="12.81640625" style="6" customWidth="1"/>
    <col min="14858" max="14858" width="2.81640625" style="6" customWidth="1"/>
    <col min="14859" max="14859" width="77.453125" style="6" customWidth="1"/>
    <col min="14860" max="15104" width="11.36328125" style="6"/>
    <col min="15105" max="15105" width="16.81640625" style="6" customWidth="1"/>
    <col min="15106" max="15106" width="11.1796875" style="6" customWidth="1"/>
    <col min="15107" max="15107" width="3.81640625" style="6" bestFit="1" customWidth="1"/>
    <col min="15108" max="15108" width="11.1796875" style="6" customWidth="1"/>
    <col min="15109" max="15109" width="6" style="6" customWidth="1"/>
    <col min="15110" max="15110" width="5.1796875" style="6" customWidth="1"/>
    <col min="15111" max="15111" width="5.81640625" style="6" customWidth="1"/>
    <col min="15112" max="15112" width="3.1796875" style="6" customWidth="1"/>
    <col min="15113" max="15113" width="12.81640625" style="6" customWidth="1"/>
    <col min="15114" max="15114" width="2.81640625" style="6" customWidth="1"/>
    <col min="15115" max="15115" width="77.453125" style="6" customWidth="1"/>
    <col min="15116" max="15360" width="11.36328125" style="6"/>
    <col min="15361" max="15361" width="16.81640625" style="6" customWidth="1"/>
    <col min="15362" max="15362" width="11.1796875" style="6" customWidth="1"/>
    <col min="15363" max="15363" width="3.81640625" style="6" bestFit="1" customWidth="1"/>
    <col min="15364" max="15364" width="11.1796875" style="6" customWidth="1"/>
    <col min="15365" max="15365" width="6" style="6" customWidth="1"/>
    <col min="15366" max="15366" width="5.1796875" style="6" customWidth="1"/>
    <col min="15367" max="15367" width="5.81640625" style="6" customWidth="1"/>
    <col min="15368" max="15368" width="3.1796875" style="6" customWidth="1"/>
    <col min="15369" max="15369" width="12.81640625" style="6" customWidth="1"/>
    <col min="15370" max="15370" width="2.81640625" style="6" customWidth="1"/>
    <col min="15371" max="15371" width="77.453125" style="6" customWidth="1"/>
    <col min="15372" max="15616" width="11.36328125" style="6"/>
    <col min="15617" max="15617" width="16.81640625" style="6" customWidth="1"/>
    <col min="15618" max="15618" width="11.1796875" style="6" customWidth="1"/>
    <col min="15619" max="15619" width="3.81640625" style="6" bestFit="1" customWidth="1"/>
    <col min="15620" max="15620" width="11.1796875" style="6" customWidth="1"/>
    <col min="15621" max="15621" width="6" style="6" customWidth="1"/>
    <col min="15622" max="15622" width="5.1796875" style="6" customWidth="1"/>
    <col min="15623" max="15623" width="5.81640625" style="6" customWidth="1"/>
    <col min="15624" max="15624" width="3.1796875" style="6" customWidth="1"/>
    <col min="15625" max="15625" width="12.81640625" style="6" customWidth="1"/>
    <col min="15626" max="15626" width="2.81640625" style="6" customWidth="1"/>
    <col min="15627" max="15627" width="77.453125" style="6" customWidth="1"/>
    <col min="15628" max="15872" width="11.36328125" style="6"/>
    <col min="15873" max="15873" width="16.81640625" style="6" customWidth="1"/>
    <col min="15874" max="15874" width="11.1796875" style="6" customWidth="1"/>
    <col min="15875" max="15875" width="3.81640625" style="6" bestFit="1" customWidth="1"/>
    <col min="15876" max="15876" width="11.1796875" style="6" customWidth="1"/>
    <col min="15877" max="15877" width="6" style="6" customWidth="1"/>
    <col min="15878" max="15878" width="5.1796875" style="6" customWidth="1"/>
    <col min="15879" max="15879" width="5.81640625" style="6" customWidth="1"/>
    <col min="15880" max="15880" width="3.1796875" style="6" customWidth="1"/>
    <col min="15881" max="15881" width="12.81640625" style="6" customWidth="1"/>
    <col min="15882" max="15882" width="2.81640625" style="6" customWidth="1"/>
    <col min="15883" max="15883" width="77.453125" style="6" customWidth="1"/>
    <col min="15884" max="16128" width="11.36328125" style="6"/>
    <col min="16129" max="16129" width="16.81640625" style="6" customWidth="1"/>
    <col min="16130" max="16130" width="11.1796875" style="6" customWidth="1"/>
    <col min="16131" max="16131" width="3.81640625" style="6" bestFit="1" customWidth="1"/>
    <col min="16132" max="16132" width="11.1796875" style="6" customWidth="1"/>
    <col min="16133" max="16133" width="6" style="6" customWidth="1"/>
    <col min="16134" max="16134" width="5.1796875" style="6" customWidth="1"/>
    <col min="16135" max="16135" width="5.81640625" style="6" customWidth="1"/>
    <col min="16136" max="16136" width="3.1796875" style="6" customWidth="1"/>
    <col min="16137" max="16137" width="12.81640625" style="6" customWidth="1"/>
    <col min="16138" max="16138" width="2.81640625" style="6" customWidth="1"/>
    <col min="16139" max="16139" width="77.453125" style="6" customWidth="1"/>
    <col min="16140" max="16384" width="11.36328125" style="6"/>
  </cols>
  <sheetData>
    <row r="1" spans="1:15" ht="30" customHeight="1" x14ac:dyDescent="0.2">
      <c r="A1" s="6" t="s">
        <v>89</v>
      </c>
      <c r="C1" s="323" t="s">
        <v>113</v>
      </c>
      <c r="D1" s="323"/>
      <c r="E1" s="323"/>
      <c r="F1" s="323"/>
      <c r="G1" s="323"/>
      <c r="H1" s="323"/>
      <c r="I1" s="323"/>
      <c r="J1" s="323"/>
      <c r="K1" s="323"/>
    </row>
    <row r="2" spans="1:15" ht="30" customHeight="1" x14ac:dyDescent="0.2">
      <c r="C2" s="323"/>
      <c r="D2" s="323"/>
      <c r="E2" s="323"/>
      <c r="F2" s="323"/>
      <c r="G2" s="323"/>
      <c r="H2" s="323"/>
      <c r="I2" s="323"/>
      <c r="J2" s="323"/>
      <c r="K2" s="323"/>
    </row>
    <row r="3" spans="1:15" ht="30" customHeight="1" thickBot="1" x14ac:dyDescent="0.25">
      <c r="A3" s="216" t="s">
        <v>12</v>
      </c>
      <c r="B3" s="324" t="str">
        <f>従事者Ａ!D5</f>
        <v>株式会社×××</v>
      </c>
      <c r="C3" s="324"/>
      <c r="D3" s="324"/>
      <c r="E3" s="195"/>
      <c r="F3" s="195"/>
      <c r="G3" s="195"/>
      <c r="H3" s="195"/>
      <c r="I3" s="195"/>
      <c r="J3" s="195"/>
      <c r="K3" s="195"/>
    </row>
    <row r="4" spans="1:15" ht="30" customHeight="1" thickBot="1" x14ac:dyDescent="0.25">
      <c r="A4" s="217" t="s">
        <v>2</v>
      </c>
      <c r="B4" s="324" t="str">
        <f ca="1">従事者Ａ!D6</f>
        <v>従事者Ａ</v>
      </c>
      <c r="C4" s="324"/>
      <c r="D4" s="324"/>
      <c r="E4" s="8"/>
      <c r="F4" s="8"/>
      <c r="G4" s="8"/>
      <c r="L4" s="19" t="s">
        <v>91</v>
      </c>
    </row>
    <row r="5" spans="1:15" ht="30" customHeight="1" thickBot="1" x14ac:dyDescent="0.25">
      <c r="A5" s="218" t="s">
        <v>11</v>
      </c>
      <c r="B5" s="325">
        <f>従事者Ａ!I8</f>
        <v>0</v>
      </c>
      <c r="C5" s="325"/>
      <c r="D5" s="325"/>
      <c r="E5" s="8"/>
      <c r="F5" s="8"/>
      <c r="G5" s="8"/>
      <c r="L5" s="190"/>
    </row>
    <row r="6" spans="1:15" ht="30" customHeight="1" thickBot="1" x14ac:dyDescent="0.25">
      <c r="A6" s="11" t="s">
        <v>13</v>
      </c>
    </row>
    <row r="7" spans="1:15" s="194" customFormat="1" ht="24" customHeight="1" x14ac:dyDescent="0.2">
      <c r="A7" s="283" t="s">
        <v>10</v>
      </c>
      <c r="B7" s="285" t="s">
        <v>9</v>
      </c>
      <c r="C7" s="285"/>
      <c r="D7" s="285"/>
      <c r="E7" s="326" t="s">
        <v>8</v>
      </c>
      <c r="F7" s="327"/>
      <c r="G7" s="327"/>
      <c r="H7" s="328"/>
      <c r="I7" s="326" t="s">
        <v>7</v>
      </c>
      <c r="J7" s="328"/>
      <c r="K7" s="101" t="s">
        <v>6</v>
      </c>
      <c r="L7" s="312" t="s">
        <v>39</v>
      </c>
      <c r="M7" s="295" t="s">
        <v>50</v>
      </c>
      <c r="N7" s="296" t="s">
        <v>52</v>
      </c>
      <c r="O7" s="297" t="s">
        <v>53</v>
      </c>
    </row>
    <row r="8" spans="1:15" s="194" customFormat="1" ht="24" customHeight="1" x14ac:dyDescent="0.2">
      <c r="A8" s="284"/>
      <c r="B8" s="286"/>
      <c r="C8" s="286"/>
      <c r="D8" s="286"/>
      <c r="E8" s="329"/>
      <c r="F8" s="330"/>
      <c r="G8" s="330"/>
      <c r="H8" s="331"/>
      <c r="I8" s="332"/>
      <c r="J8" s="333"/>
      <c r="K8" s="102" t="s">
        <v>45</v>
      </c>
      <c r="L8" s="313"/>
      <c r="M8" s="295"/>
      <c r="N8" s="296"/>
      <c r="O8" s="296"/>
    </row>
    <row r="9" spans="1:15" ht="46.5" customHeight="1" x14ac:dyDescent="0.2">
      <c r="A9" s="109" t="s">
        <v>128</v>
      </c>
      <c r="B9" s="110" t="s">
        <v>48</v>
      </c>
      <c r="C9" s="13" t="s">
        <v>5</v>
      </c>
      <c r="D9" s="112" t="s">
        <v>48</v>
      </c>
      <c r="E9" s="203" t="str">
        <f>IFERROR(HOUR(O9),"")</f>
        <v/>
      </c>
      <c r="F9" s="204" t="s">
        <v>46</v>
      </c>
      <c r="G9" s="205" t="str">
        <f>IFERROR(MINUTE(O9),"")</f>
        <v/>
      </c>
      <c r="H9" s="206" t="s">
        <v>47</v>
      </c>
      <c r="I9" s="108" t="str">
        <f>IFERROR((E9+G9/60)*$B$5,"")</f>
        <v/>
      </c>
      <c r="J9" s="208" t="s">
        <v>0</v>
      </c>
      <c r="K9" s="114"/>
      <c r="L9" s="116"/>
      <c r="M9" s="118"/>
      <c r="N9" s="88" t="str">
        <f>IFERROR(D9-B9-M9,"")</f>
        <v/>
      </c>
      <c r="O9" s="88" t="str">
        <f>IFERROR(IF(N9&gt;0,FLOOR(N9,"0:30"),""),"")</f>
        <v/>
      </c>
    </row>
    <row r="10" spans="1:15" ht="46.5" customHeight="1" x14ac:dyDescent="0.2">
      <c r="A10" s="109" t="s">
        <v>128</v>
      </c>
      <c r="B10" s="110" t="s">
        <v>48</v>
      </c>
      <c r="C10" s="13" t="s">
        <v>5</v>
      </c>
      <c r="D10" s="112" t="s">
        <v>48</v>
      </c>
      <c r="E10" s="207" t="str">
        <f t="shared" ref="E10:E30" si="0">IFERROR(HOUR(O10),"")</f>
        <v/>
      </c>
      <c r="F10" s="204" t="s">
        <v>46</v>
      </c>
      <c r="G10" s="205" t="str">
        <f t="shared" ref="G10:G31" si="1">IFERROR(MINUTE(O10),"")</f>
        <v/>
      </c>
      <c r="H10" s="206" t="s">
        <v>47</v>
      </c>
      <c r="I10" s="108" t="str">
        <f t="shared" ref="I10:I31" si="2">IFERROR((E10+G10/60)*$B$5,"")</f>
        <v/>
      </c>
      <c r="J10" s="208" t="s">
        <v>0</v>
      </c>
      <c r="K10" s="114"/>
      <c r="L10" s="116"/>
      <c r="M10" s="118"/>
      <c r="N10" s="88" t="str">
        <f t="shared" ref="N10:N31" si="3">IFERROR(D10-B10-M10,"")</f>
        <v/>
      </c>
      <c r="O10" s="88" t="str">
        <f t="shared" ref="O10:O31" si="4">IFERROR(IF(N10&gt;0,FLOOR(N10,"0:30"),""),"")</f>
        <v/>
      </c>
    </row>
    <row r="11" spans="1:15" ht="46.5" customHeight="1" x14ac:dyDescent="0.2">
      <c r="A11" s="109" t="s">
        <v>128</v>
      </c>
      <c r="B11" s="110" t="s">
        <v>48</v>
      </c>
      <c r="C11" s="13" t="s">
        <v>5</v>
      </c>
      <c r="D11" s="112" t="s">
        <v>48</v>
      </c>
      <c r="E11" s="207" t="str">
        <f t="shared" si="0"/>
        <v/>
      </c>
      <c r="F11" s="204" t="s">
        <v>46</v>
      </c>
      <c r="G11" s="205" t="str">
        <f t="shared" si="1"/>
        <v/>
      </c>
      <c r="H11" s="206" t="s">
        <v>47</v>
      </c>
      <c r="I11" s="108" t="str">
        <f t="shared" si="2"/>
        <v/>
      </c>
      <c r="J11" s="208" t="s">
        <v>0</v>
      </c>
      <c r="K11" s="114"/>
      <c r="L11" s="116"/>
      <c r="M11" s="118"/>
      <c r="N11" s="88" t="str">
        <f t="shared" si="3"/>
        <v/>
      </c>
      <c r="O11" s="88" t="str">
        <f t="shared" si="4"/>
        <v/>
      </c>
    </row>
    <row r="12" spans="1:15" ht="46.5" customHeight="1" x14ac:dyDescent="0.2">
      <c r="A12" s="109" t="s">
        <v>128</v>
      </c>
      <c r="B12" s="110" t="s">
        <v>48</v>
      </c>
      <c r="C12" s="13" t="s">
        <v>5</v>
      </c>
      <c r="D12" s="112" t="s">
        <v>48</v>
      </c>
      <c r="E12" s="207" t="str">
        <f t="shared" si="0"/>
        <v/>
      </c>
      <c r="F12" s="204" t="s">
        <v>46</v>
      </c>
      <c r="G12" s="205" t="str">
        <f t="shared" si="1"/>
        <v/>
      </c>
      <c r="H12" s="206" t="s">
        <v>47</v>
      </c>
      <c r="I12" s="108" t="str">
        <f t="shared" si="2"/>
        <v/>
      </c>
      <c r="J12" s="208" t="s">
        <v>0</v>
      </c>
      <c r="K12" s="114"/>
      <c r="L12" s="116"/>
      <c r="M12" s="118"/>
      <c r="N12" s="88" t="str">
        <f t="shared" si="3"/>
        <v/>
      </c>
      <c r="O12" s="88" t="str">
        <f t="shared" si="4"/>
        <v/>
      </c>
    </row>
    <row r="13" spans="1:15" ht="46.5" customHeight="1" x14ac:dyDescent="0.2">
      <c r="A13" s="109" t="s">
        <v>128</v>
      </c>
      <c r="B13" s="110" t="s">
        <v>48</v>
      </c>
      <c r="C13" s="13" t="s">
        <v>5</v>
      </c>
      <c r="D13" s="112" t="s">
        <v>48</v>
      </c>
      <c r="E13" s="207" t="str">
        <f t="shared" si="0"/>
        <v/>
      </c>
      <c r="F13" s="204" t="s">
        <v>46</v>
      </c>
      <c r="G13" s="205" t="str">
        <f t="shared" si="1"/>
        <v/>
      </c>
      <c r="H13" s="206" t="s">
        <v>47</v>
      </c>
      <c r="I13" s="108" t="str">
        <f t="shared" si="2"/>
        <v/>
      </c>
      <c r="J13" s="208" t="s">
        <v>0</v>
      </c>
      <c r="K13" s="114"/>
      <c r="L13" s="116"/>
      <c r="M13" s="118"/>
      <c r="N13" s="88" t="str">
        <f t="shared" si="3"/>
        <v/>
      </c>
      <c r="O13" s="88" t="str">
        <f t="shared" si="4"/>
        <v/>
      </c>
    </row>
    <row r="14" spans="1:15" ht="46.5" customHeight="1" x14ac:dyDescent="0.2">
      <c r="A14" s="109" t="s">
        <v>128</v>
      </c>
      <c r="B14" s="110" t="s">
        <v>48</v>
      </c>
      <c r="C14" s="13" t="s">
        <v>5</v>
      </c>
      <c r="D14" s="112" t="s">
        <v>48</v>
      </c>
      <c r="E14" s="207" t="str">
        <f t="shared" si="0"/>
        <v/>
      </c>
      <c r="F14" s="204" t="s">
        <v>46</v>
      </c>
      <c r="G14" s="205" t="str">
        <f t="shared" si="1"/>
        <v/>
      </c>
      <c r="H14" s="206" t="s">
        <v>47</v>
      </c>
      <c r="I14" s="108" t="str">
        <f t="shared" si="2"/>
        <v/>
      </c>
      <c r="J14" s="208" t="s">
        <v>0</v>
      </c>
      <c r="K14" s="114"/>
      <c r="L14" s="116"/>
      <c r="M14" s="118"/>
      <c r="N14" s="88" t="str">
        <f t="shared" si="3"/>
        <v/>
      </c>
      <c r="O14" s="88" t="str">
        <f t="shared" si="4"/>
        <v/>
      </c>
    </row>
    <row r="15" spans="1:15" ht="46.5" customHeight="1" x14ac:dyDescent="0.2">
      <c r="A15" s="109" t="s">
        <v>128</v>
      </c>
      <c r="B15" s="110" t="s">
        <v>48</v>
      </c>
      <c r="C15" s="13" t="s">
        <v>5</v>
      </c>
      <c r="D15" s="112" t="s">
        <v>48</v>
      </c>
      <c r="E15" s="207" t="str">
        <f t="shared" si="0"/>
        <v/>
      </c>
      <c r="F15" s="204" t="s">
        <v>46</v>
      </c>
      <c r="G15" s="205" t="str">
        <f t="shared" si="1"/>
        <v/>
      </c>
      <c r="H15" s="206" t="s">
        <v>47</v>
      </c>
      <c r="I15" s="108" t="str">
        <f t="shared" si="2"/>
        <v/>
      </c>
      <c r="J15" s="208" t="s">
        <v>0</v>
      </c>
      <c r="K15" s="114"/>
      <c r="L15" s="116"/>
      <c r="M15" s="118"/>
      <c r="N15" s="88" t="str">
        <f t="shared" si="3"/>
        <v/>
      </c>
      <c r="O15" s="88" t="str">
        <f t="shared" si="4"/>
        <v/>
      </c>
    </row>
    <row r="16" spans="1:15" ht="46.5" customHeight="1" x14ac:dyDescent="0.2">
      <c r="A16" s="109" t="s">
        <v>128</v>
      </c>
      <c r="B16" s="110" t="s">
        <v>48</v>
      </c>
      <c r="C16" s="13" t="s">
        <v>5</v>
      </c>
      <c r="D16" s="112" t="s">
        <v>48</v>
      </c>
      <c r="E16" s="207" t="str">
        <f t="shared" si="0"/>
        <v/>
      </c>
      <c r="F16" s="204" t="s">
        <v>46</v>
      </c>
      <c r="G16" s="205" t="str">
        <f t="shared" si="1"/>
        <v/>
      </c>
      <c r="H16" s="206" t="s">
        <v>47</v>
      </c>
      <c r="I16" s="108" t="str">
        <f t="shared" si="2"/>
        <v/>
      </c>
      <c r="J16" s="208" t="s">
        <v>0</v>
      </c>
      <c r="K16" s="114"/>
      <c r="L16" s="116"/>
      <c r="M16" s="118"/>
      <c r="N16" s="88" t="str">
        <f t="shared" si="3"/>
        <v/>
      </c>
      <c r="O16" s="88" t="str">
        <f t="shared" si="4"/>
        <v/>
      </c>
    </row>
    <row r="17" spans="1:15" ht="46.5" customHeight="1" x14ac:dyDescent="0.2">
      <c r="A17" s="109" t="s">
        <v>128</v>
      </c>
      <c r="B17" s="110" t="s">
        <v>48</v>
      </c>
      <c r="C17" s="13" t="s">
        <v>5</v>
      </c>
      <c r="D17" s="112" t="s">
        <v>48</v>
      </c>
      <c r="E17" s="207" t="str">
        <f t="shared" si="0"/>
        <v/>
      </c>
      <c r="F17" s="204" t="s">
        <v>46</v>
      </c>
      <c r="G17" s="205" t="str">
        <f t="shared" si="1"/>
        <v/>
      </c>
      <c r="H17" s="206" t="s">
        <v>47</v>
      </c>
      <c r="I17" s="108" t="str">
        <f t="shared" si="2"/>
        <v/>
      </c>
      <c r="J17" s="208" t="s">
        <v>0</v>
      </c>
      <c r="K17" s="114"/>
      <c r="L17" s="116"/>
      <c r="M17" s="118"/>
      <c r="N17" s="88" t="str">
        <f t="shared" si="3"/>
        <v/>
      </c>
      <c r="O17" s="88" t="str">
        <f t="shared" si="4"/>
        <v/>
      </c>
    </row>
    <row r="18" spans="1:15" ht="46.5" customHeight="1" x14ac:dyDescent="0.2">
      <c r="A18" s="109" t="s">
        <v>128</v>
      </c>
      <c r="B18" s="110" t="s">
        <v>48</v>
      </c>
      <c r="C18" s="13" t="s">
        <v>5</v>
      </c>
      <c r="D18" s="112" t="s">
        <v>48</v>
      </c>
      <c r="E18" s="207" t="str">
        <f t="shared" si="0"/>
        <v/>
      </c>
      <c r="F18" s="204" t="s">
        <v>46</v>
      </c>
      <c r="G18" s="205" t="str">
        <f t="shared" si="1"/>
        <v/>
      </c>
      <c r="H18" s="206" t="s">
        <v>47</v>
      </c>
      <c r="I18" s="108" t="str">
        <f t="shared" si="2"/>
        <v/>
      </c>
      <c r="J18" s="208" t="s">
        <v>0</v>
      </c>
      <c r="K18" s="114"/>
      <c r="L18" s="116"/>
      <c r="M18" s="118"/>
      <c r="N18" s="88" t="str">
        <f t="shared" si="3"/>
        <v/>
      </c>
      <c r="O18" s="88" t="str">
        <f t="shared" si="4"/>
        <v/>
      </c>
    </row>
    <row r="19" spans="1:15" ht="46.5" customHeight="1" x14ac:dyDescent="0.2">
      <c r="A19" s="109" t="s">
        <v>128</v>
      </c>
      <c r="B19" s="110" t="s">
        <v>48</v>
      </c>
      <c r="C19" s="13" t="s">
        <v>5</v>
      </c>
      <c r="D19" s="112" t="s">
        <v>48</v>
      </c>
      <c r="E19" s="207" t="str">
        <f t="shared" si="0"/>
        <v/>
      </c>
      <c r="F19" s="204" t="s">
        <v>46</v>
      </c>
      <c r="G19" s="205" t="str">
        <f t="shared" si="1"/>
        <v/>
      </c>
      <c r="H19" s="206" t="s">
        <v>47</v>
      </c>
      <c r="I19" s="108" t="str">
        <f t="shared" si="2"/>
        <v/>
      </c>
      <c r="J19" s="208" t="s">
        <v>0</v>
      </c>
      <c r="K19" s="114"/>
      <c r="L19" s="116"/>
      <c r="M19" s="118"/>
      <c r="N19" s="88" t="str">
        <f t="shared" si="3"/>
        <v/>
      </c>
      <c r="O19" s="88" t="str">
        <f t="shared" si="4"/>
        <v/>
      </c>
    </row>
    <row r="20" spans="1:15" ht="46.5" customHeight="1" x14ac:dyDescent="0.2">
      <c r="A20" s="109" t="s">
        <v>128</v>
      </c>
      <c r="B20" s="110" t="s">
        <v>48</v>
      </c>
      <c r="C20" s="13" t="s">
        <v>5</v>
      </c>
      <c r="D20" s="112" t="s">
        <v>48</v>
      </c>
      <c r="E20" s="207" t="str">
        <f t="shared" si="0"/>
        <v/>
      </c>
      <c r="F20" s="204" t="s">
        <v>46</v>
      </c>
      <c r="G20" s="205" t="str">
        <f t="shared" si="1"/>
        <v/>
      </c>
      <c r="H20" s="206" t="s">
        <v>47</v>
      </c>
      <c r="I20" s="108" t="str">
        <f t="shared" si="2"/>
        <v/>
      </c>
      <c r="J20" s="208" t="s">
        <v>0</v>
      </c>
      <c r="K20" s="114"/>
      <c r="L20" s="116"/>
      <c r="M20" s="118"/>
      <c r="N20" s="88" t="str">
        <f t="shared" si="3"/>
        <v/>
      </c>
      <c r="O20" s="88" t="str">
        <f t="shared" si="4"/>
        <v/>
      </c>
    </row>
    <row r="21" spans="1:15" ht="46.5" customHeight="1" x14ac:dyDescent="0.2">
      <c r="A21" s="109" t="s">
        <v>128</v>
      </c>
      <c r="B21" s="110" t="s">
        <v>48</v>
      </c>
      <c r="C21" s="13" t="s">
        <v>5</v>
      </c>
      <c r="D21" s="112" t="s">
        <v>48</v>
      </c>
      <c r="E21" s="207" t="str">
        <f t="shared" si="0"/>
        <v/>
      </c>
      <c r="F21" s="204" t="s">
        <v>46</v>
      </c>
      <c r="G21" s="205" t="str">
        <f t="shared" si="1"/>
        <v/>
      </c>
      <c r="H21" s="206" t="s">
        <v>47</v>
      </c>
      <c r="I21" s="108" t="str">
        <f t="shared" si="2"/>
        <v/>
      </c>
      <c r="J21" s="208" t="s">
        <v>0</v>
      </c>
      <c r="K21" s="114"/>
      <c r="L21" s="116"/>
      <c r="M21" s="118"/>
      <c r="N21" s="88" t="str">
        <f t="shared" si="3"/>
        <v/>
      </c>
      <c r="O21" s="88" t="str">
        <f t="shared" si="4"/>
        <v/>
      </c>
    </row>
    <row r="22" spans="1:15" ht="46.5" customHeight="1" x14ac:dyDescent="0.2">
      <c r="A22" s="109" t="s">
        <v>128</v>
      </c>
      <c r="B22" s="110" t="s">
        <v>48</v>
      </c>
      <c r="C22" s="13" t="s">
        <v>5</v>
      </c>
      <c r="D22" s="112" t="s">
        <v>48</v>
      </c>
      <c r="E22" s="207" t="str">
        <f t="shared" si="0"/>
        <v/>
      </c>
      <c r="F22" s="204" t="s">
        <v>46</v>
      </c>
      <c r="G22" s="205" t="str">
        <f t="shared" si="1"/>
        <v/>
      </c>
      <c r="H22" s="206" t="s">
        <v>47</v>
      </c>
      <c r="I22" s="108" t="str">
        <f t="shared" si="2"/>
        <v/>
      </c>
      <c r="J22" s="208" t="s">
        <v>0</v>
      </c>
      <c r="K22" s="114"/>
      <c r="L22" s="116"/>
      <c r="M22" s="118"/>
      <c r="N22" s="88" t="str">
        <f t="shared" si="3"/>
        <v/>
      </c>
      <c r="O22" s="88" t="str">
        <f t="shared" si="4"/>
        <v/>
      </c>
    </row>
    <row r="23" spans="1:15" ht="46.5" customHeight="1" x14ac:dyDescent="0.2">
      <c r="A23" s="109" t="s">
        <v>128</v>
      </c>
      <c r="B23" s="110" t="s">
        <v>48</v>
      </c>
      <c r="C23" s="13" t="s">
        <v>5</v>
      </c>
      <c r="D23" s="112" t="s">
        <v>48</v>
      </c>
      <c r="E23" s="207" t="str">
        <f t="shared" si="0"/>
        <v/>
      </c>
      <c r="F23" s="204" t="s">
        <v>46</v>
      </c>
      <c r="G23" s="205" t="str">
        <f t="shared" si="1"/>
        <v/>
      </c>
      <c r="H23" s="206" t="s">
        <v>47</v>
      </c>
      <c r="I23" s="108" t="str">
        <f t="shared" si="2"/>
        <v/>
      </c>
      <c r="J23" s="208" t="s">
        <v>0</v>
      </c>
      <c r="K23" s="114"/>
      <c r="L23" s="116"/>
      <c r="M23" s="118"/>
      <c r="N23" s="88" t="str">
        <f t="shared" si="3"/>
        <v/>
      </c>
      <c r="O23" s="88" t="str">
        <f t="shared" si="4"/>
        <v/>
      </c>
    </row>
    <row r="24" spans="1:15" ht="46.5" customHeight="1" x14ac:dyDescent="0.2">
      <c r="A24" s="109" t="s">
        <v>128</v>
      </c>
      <c r="B24" s="110" t="s">
        <v>48</v>
      </c>
      <c r="C24" s="13" t="s">
        <v>5</v>
      </c>
      <c r="D24" s="112" t="s">
        <v>48</v>
      </c>
      <c r="E24" s="207" t="str">
        <f t="shared" si="0"/>
        <v/>
      </c>
      <c r="F24" s="204" t="s">
        <v>46</v>
      </c>
      <c r="G24" s="205" t="str">
        <f t="shared" si="1"/>
        <v/>
      </c>
      <c r="H24" s="206" t="s">
        <v>47</v>
      </c>
      <c r="I24" s="108" t="str">
        <f t="shared" si="2"/>
        <v/>
      </c>
      <c r="J24" s="208" t="s">
        <v>0</v>
      </c>
      <c r="K24" s="114"/>
      <c r="L24" s="116"/>
      <c r="M24" s="118"/>
      <c r="N24" s="88" t="str">
        <f t="shared" si="3"/>
        <v/>
      </c>
      <c r="O24" s="88" t="str">
        <f t="shared" si="4"/>
        <v/>
      </c>
    </row>
    <row r="25" spans="1:15" ht="46.5" customHeight="1" x14ac:dyDescent="0.2">
      <c r="A25" s="109" t="s">
        <v>128</v>
      </c>
      <c r="B25" s="110" t="s">
        <v>48</v>
      </c>
      <c r="C25" s="13" t="s">
        <v>5</v>
      </c>
      <c r="D25" s="112" t="s">
        <v>48</v>
      </c>
      <c r="E25" s="207" t="str">
        <f t="shared" si="0"/>
        <v/>
      </c>
      <c r="F25" s="204" t="s">
        <v>46</v>
      </c>
      <c r="G25" s="205" t="str">
        <f t="shared" si="1"/>
        <v/>
      </c>
      <c r="H25" s="206" t="s">
        <v>47</v>
      </c>
      <c r="I25" s="108" t="str">
        <f t="shared" si="2"/>
        <v/>
      </c>
      <c r="J25" s="208" t="s">
        <v>0</v>
      </c>
      <c r="K25" s="114"/>
      <c r="L25" s="116"/>
      <c r="M25" s="118"/>
      <c r="N25" s="88" t="str">
        <f t="shared" si="3"/>
        <v/>
      </c>
      <c r="O25" s="88" t="str">
        <f t="shared" si="4"/>
        <v/>
      </c>
    </row>
    <row r="26" spans="1:15" ht="46.5" customHeight="1" x14ac:dyDescent="0.2">
      <c r="A26" s="109" t="s">
        <v>128</v>
      </c>
      <c r="B26" s="110" t="s">
        <v>48</v>
      </c>
      <c r="C26" s="13" t="s">
        <v>5</v>
      </c>
      <c r="D26" s="112" t="s">
        <v>48</v>
      </c>
      <c r="E26" s="207" t="str">
        <f t="shared" si="0"/>
        <v/>
      </c>
      <c r="F26" s="204" t="s">
        <v>46</v>
      </c>
      <c r="G26" s="205" t="str">
        <f t="shared" si="1"/>
        <v/>
      </c>
      <c r="H26" s="206" t="s">
        <v>47</v>
      </c>
      <c r="I26" s="108" t="str">
        <f t="shared" si="2"/>
        <v/>
      </c>
      <c r="J26" s="208" t="s">
        <v>0</v>
      </c>
      <c r="K26" s="114"/>
      <c r="L26" s="116"/>
      <c r="M26" s="118"/>
      <c r="N26" s="88" t="str">
        <f t="shared" si="3"/>
        <v/>
      </c>
      <c r="O26" s="88" t="str">
        <f t="shared" si="4"/>
        <v/>
      </c>
    </row>
    <row r="27" spans="1:15" ht="46.5" customHeight="1" x14ac:dyDescent="0.2">
      <c r="A27" s="109" t="s">
        <v>128</v>
      </c>
      <c r="B27" s="110" t="s">
        <v>48</v>
      </c>
      <c r="C27" s="13" t="s">
        <v>5</v>
      </c>
      <c r="D27" s="112" t="s">
        <v>48</v>
      </c>
      <c r="E27" s="207" t="str">
        <f t="shared" si="0"/>
        <v/>
      </c>
      <c r="F27" s="204" t="s">
        <v>46</v>
      </c>
      <c r="G27" s="205" t="str">
        <f t="shared" si="1"/>
        <v/>
      </c>
      <c r="H27" s="206" t="s">
        <v>47</v>
      </c>
      <c r="I27" s="108" t="str">
        <f t="shared" si="2"/>
        <v/>
      </c>
      <c r="J27" s="208" t="s">
        <v>0</v>
      </c>
      <c r="K27" s="114"/>
      <c r="L27" s="116"/>
      <c r="M27" s="118"/>
      <c r="N27" s="88" t="str">
        <f t="shared" si="3"/>
        <v/>
      </c>
      <c r="O27" s="88" t="str">
        <f t="shared" si="4"/>
        <v/>
      </c>
    </row>
    <row r="28" spans="1:15" ht="46.5" customHeight="1" x14ac:dyDescent="0.2">
      <c r="A28" s="109" t="s">
        <v>128</v>
      </c>
      <c r="B28" s="110" t="s">
        <v>48</v>
      </c>
      <c r="C28" s="13" t="s">
        <v>5</v>
      </c>
      <c r="D28" s="112" t="s">
        <v>48</v>
      </c>
      <c r="E28" s="207" t="str">
        <f t="shared" si="0"/>
        <v/>
      </c>
      <c r="F28" s="204" t="s">
        <v>46</v>
      </c>
      <c r="G28" s="205" t="str">
        <f t="shared" si="1"/>
        <v/>
      </c>
      <c r="H28" s="206" t="s">
        <v>47</v>
      </c>
      <c r="I28" s="108" t="str">
        <f t="shared" si="2"/>
        <v/>
      </c>
      <c r="J28" s="208" t="s">
        <v>0</v>
      </c>
      <c r="K28" s="114"/>
      <c r="L28" s="116"/>
      <c r="M28" s="118"/>
      <c r="N28" s="88" t="str">
        <f t="shared" si="3"/>
        <v/>
      </c>
      <c r="O28" s="88" t="str">
        <f t="shared" si="4"/>
        <v/>
      </c>
    </row>
    <row r="29" spans="1:15" ht="46.5" customHeight="1" x14ac:dyDescent="0.2">
      <c r="A29" s="109" t="s">
        <v>128</v>
      </c>
      <c r="B29" s="110" t="s">
        <v>48</v>
      </c>
      <c r="C29" s="13" t="s">
        <v>5</v>
      </c>
      <c r="D29" s="112" t="s">
        <v>48</v>
      </c>
      <c r="E29" s="207" t="str">
        <f t="shared" si="0"/>
        <v/>
      </c>
      <c r="F29" s="204" t="s">
        <v>46</v>
      </c>
      <c r="G29" s="205" t="str">
        <f t="shared" si="1"/>
        <v/>
      </c>
      <c r="H29" s="206" t="s">
        <v>47</v>
      </c>
      <c r="I29" s="108" t="str">
        <f t="shared" si="2"/>
        <v/>
      </c>
      <c r="J29" s="208" t="s">
        <v>0</v>
      </c>
      <c r="K29" s="114"/>
      <c r="L29" s="116"/>
      <c r="M29" s="118"/>
      <c r="N29" s="88" t="str">
        <f t="shared" si="3"/>
        <v/>
      </c>
      <c r="O29" s="88" t="str">
        <f t="shared" si="4"/>
        <v/>
      </c>
    </row>
    <row r="30" spans="1:15" ht="46.5" customHeight="1" x14ac:dyDescent="0.2">
      <c r="A30" s="109" t="s">
        <v>128</v>
      </c>
      <c r="B30" s="110" t="s">
        <v>48</v>
      </c>
      <c r="C30" s="13" t="s">
        <v>5</v>
      </c>
      <c r="D30" s="112" t="s">
        <v>48</v>
      </c>
      <c r="E30" s="207" t="str">
        <f t="shared" si="0"/>
        <v/>
      </c>
      <c r="F30" s="204" t="s">
        <v>46</v>
      </c>
      <c r="G30" s="205" t="str">
        <f t="shared" si="1"/>
        <v/>
      </c>
      <c r="H30" s="206" t="s">
        <v>47</v>
      </c>
      <c r="I30" s="108" t="str">
        <f t="shared" si="2"/>
        <v/>
      </c>
      <c r="J30" s="208" t="s">
        <v>0</v>
      </c>
      <c r="K30" s="114"/>
      <c r="L30" s="116"/>
      <c r="M30" s="118"/>
      <c r="N30" s="88" t="str">
        <f t="shared" si="3"/>
        <v/>
      </c>
      <c r="O30" s="88" t="str">
        <f t="shared" si="4"/>
        <v/>
      </c>
    </row>
    <row r="31" spans="1:15" ht="46.5" customHeight="1" thickBot="1" x14ac:dyDescent="0.25">
      <c r="A31" s="109" t="s">
        <v>128</v>
      </c>
      <c r="B31" s="111" t="s">
        <v>48</v>
      </c>
      <c r="C31" s="14" t="s">
        <v>5</v>
      </c>
      <c r="D31" s="113" t="s">
        <v>48</v>
      </c>
      <c r="E31" s="207" t="str">
        <f>IFERROR(HOUR(O31),"")</f>
        <v/>
      </c>
      <c r="F31" s="204" t="s">
        <v>46</v>
      </c>
      <c r="G31" s="205" t="str">
        <f t="shared" si="1"/>
        <v/>
      </c>
      <c r="H31" s="206" t="s">
        <v>47</v>
      </c>
      <c r="I31" s="108" t="str">
        <f t="shared" si="2"/>
        <v/>
      </c>
      <c r="J31" s="208" t="s">
        <v>0</v>
      </c>
      <c r="K31" s="115"/>
      <c r="L31" s="117"/>
      <c r="M31" s="118"/>
      <c r="N31" s="88" t="str">
        <f t="shared" si="3"/>
        <v/>
      </c>
      <c r="O31" s="88" t="str">
        <f t="shared" si="4"/>
        <v/>
      </c>
    </row>
    <row r="32" spans="1:15" ht="46.5" customHeight="1" thickBot="1" x14ac:dyDescent="0.25">
      <c r="A32" s="98" t="s">
        <v>49</v>
      </c>
      <c r="B32" s="298"/>
      <c r="C32" s="299"/>
      <c r="D32" s="300"/>
      <c r="E32" s="319">
        <f>SUM(E9:E31)+SUM(G9:G31)/60</f>
        <v>0</v>
      </c>
      <c r="F32" s="320"/>
      <c r="G32" s="321" t="s">
        <v>1</v>
      </c>
      <c r="H32" s="322"/>
      <c r="I32" s="209">
        <f>SUM(I9:I31)</f>
        <v>0</v>
      </c>
      <c r="J32" s="210" t="s">
        <v>0</v>
      </c>
      <c r="K32" s="305"/>
      <c r="L32" s="306"/>
    </row>
    <row r="33" spans="1:11" ht="19.5" customHeight="1" thickBot="1" x14ac:dyDescent="0.25">
      <c r="A33" s="16"/>
      <c r="B33" s="17"/>
      <c r="C33" s="17"/>
      <c r="D33" s="17"/>
      <c r="E33" s="4"/>
      <c r="F33" s="4"/>
      <c r="G33" s="17"/>
      <c r="H33" s="17"/>
      <c r="I33" s="3"/>
      <c r="J33" s="8"/>
      <c r="K33" s="18"/>
    </row>
    <row r="34" spans="1:11" ht="30" customHeight="1" thickBot="1" x14ac:dyDescent="0.25">
      <c r="A34" s="211"/>
      <c r="B34" s="211"/>
      <c r="C34" s="212"/>
      <c r="D34" s="211"/>
      <c r="E34" s="314" t="s">
        <v>4</v>
      </c>
      <c r="F34" s="315"/>
      <c r="G34" s="315"/>
      <c r="H34" s="316"/>
      <c r="I34" s="213" t="s">
        <v>3</v>
      </c>
      <c r="K34" s="195"/>
    </row>
    <row r="35" spans="1:11" ht="30" customHeight="1" thickBot="1" x14ac:dyDescent="0.25">
      <c r="A35" s="214" t="s">
        <v>2</v>
      </c>
      <c r="B35" s="315" t="str">
        <f ca="1">B4</f>
        <v>従事者Ａ</v>
      </c>
      <c r="C35" s="315"/>
      <c r="D35" s="316"/>
      <c r="E35" s="317">
        <f>SUM(E32)</f>
        <v>0</v>
      </c>
      <c r="F35" s="318"/>
      <c r="G35" s="315" t="s">
        <v>1</v>
      </c>
      <c r="H35" s="316"/>
      <c r="I35" s="215">
        <f>SUM(I32)</f>
        <v>0</v>
      </c>
      <c r="K35" s="195"/>
    </row>
  </sheetData>
  <sheetProtection sheet="1" formatCells="0"/>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19</vt:i4>
      </vt:variant>
      <vt:variant>
        <vt:lpstr>名前付き一覧</vt:lpstr>
      </vt:variant>
      <vt:variant>
        <vt:i4>17</vt:i4>
      </vt:variant>
    </vt:vector>
  </HeadingPairs>
  <TitlesOfParts>
    <vt:vector size="36" baseType="lpstr">
      <vt:lpstr>人件費総括表・前期・後期合計（別紙2-1）</vt:lpstr>
      <vt:lpstr>人件費総括表・後期のみ（別紙2-2）</vt:lpstr>
      <vt:lpstr>【記入例・入力方法】人件費シート1 （別紙2-3）</vt:lpstr>
      <vt:lpstr>従事者Ａ</vt:lpstr>
      <vt:lpstr>【記入例】人件費個別明細表○月 （別紙2-4）</vt:lpstr>
      <vt:lpstr>人件費個別明細表 令和８年９月</vt:lpstr>
      <vt:lpstr>10月</vt:lpstr>
      <vt:lpstr>11月</vt:lpstr>
      <vt:lpstr>12月</vt:lpstr>
      <vt:lpstr>令和９年１月</vt:lpstr>
      <vt:lpstr>２月</vt:lpstr>
      <vt:lpstr>３月</vt:lpstr>
      <vt:lpstr>４月</vt:lpstr>
      <vt:lpstr>５月</vt:lpstr>
      <vt:lpstr>６月</vt:lpstr>
      <vt:lpstr>７月</vt:lpstr>
      <vt:lpstr>８月</vt:lpstr>
      <vt:lpstr>９月</vt:lpstr>
      <vt:lpstr>10月 </vt:lpstr>
      <vt:lpstr>'【記入例】人件費個別明細表○月 （別紙2-4）'!Print_Area</vt:lpstr>
      <vt:lpstr>'【記入例・入力方法】人件費シート1 （別紙2-3）'!Print_Area</vt:lpstr>
      <vt:lpstr>'10月'!Print_Area</vt:lpstr>
      <vt:lpstr>'11月'!Print_Area</vt:lpstr>
      <vt:lpstr>'12月'!Print_Area</vt:lpstr>
      <vt:lpstr>'２月'!Print_Area</vt:lpstr>
      <vt:lpstr>'３月'!Print_Area</vt:lpstr>
      <vt:lpstr>'４月'!Print_Area</vt:lpstr>
      <vt:lpstr>'５月'!Print_Area</vt:lpstr>
      <vt:lpstr>'６月'!Print_Area</vt:lpstr>
      <vt:lpstr>'７月'!Print_Area</vt:lpstr>
      <vt:lpstr>'８月'!Print_Area</vt:lpstr>
      <vt:lpstr>従事者Ａ!Print_Area</vt:lpstr>
      <vt:lpstr>'人件費個別明細表 令和８年９月'!Print_Area</vt:lpstr>
      <vt:lpstr>令和９年１月!Print_Area</vt:lpstr>
      <vt:lpstr>'【記入例・入力方法】人件費シート1 （別紙2-3）'!Print_Titles</vt:lpstr>
      <vt:lpstr>従事者Ａ!Print_Titles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2025-10-30T01:37:18Z</dcterms:modified>
</cp:coreProperties>
</file>